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codeName="ThisWorkbook" defaultThemeVersion="124226"/>
  <mc:AlternateContent xmlns:mc="http://schemas.openxmlformats.org/markup-compatibility/2006">
    <mc:Choice Requires="x15">
      <x15ac:absPath xmlns:x15ac="http://schemas.microsoft.com/office/spreadsheetml/2010/11/ac" url="S:\Schools accountancy\Budget Pack &amp; Budgeting\2018-19\For Schools\"/>
    </mc:Choice>
  </mc:AlternateContent>
  <bookViews>
    <workbookView xWindow="0" yWindow="0" windowWidth="15495" windowHeight="1545" tabRatio="898" firstSheet="1" activeTab="2"/>
  </bookViews>
  <sheets>
    <sheet name="CoverContents" sheetId="11" r:id="rId1"/>
    <sheet name="1.Introduction" sheetId="12" r:id="rId2"/>
    <sheet name="2.Summary of NIC rates" sheetId="9" r:id="rId3"/>
    <sheet name="3a. Teachers Statutory Pay" sheetId="32" r:id="rId4"/>
    <sheet name="3b. TeachingStaff" sheetId="3" r:id="rId5"/>
    <sheet name="4.Calc of teachers hourly rate" sheetId="27" state="hidden" r:id="rId6"/>
    <sheet name="4.Unified Reward Support Staf  " sheetId="23" r:id="rId7"/>
    <sheet name="5. NJC Support Staff" sheetId="26" r:id="rId8"/>
    <sheet name="Info Nurs Nurs Regrade 09-10 " sheetId="13" state="hidden" r:id="rId9"/>
    <sheet name="7.National Insurance Rates" sheetId="10" state="hidden" r:id="rId10"/>
    <sheet name="6.HMRC NIC 2018 rates" sheetId="22" r:id="rId11"/>
  </sheets>
  <definedNames>
    <definedName name="OLE_LINK1" localSheetId="8">'Info Nurs Nurs Regrade 09-10 '!$E$19</definedName>
    <definedName name="OLE_LINK3" localSheetId="8">'Info Nurs Nurs Regrade 09-10 '!$A$5</definedName>
    <definedName name="_xlnm.Print_Area" localSheetId="1">'1.Introduction'!$A$1:$K$31</definedName>
    <definedName name="_xlnm.Print_Area" localSheetId="2">'2.Summary of NIC rates'!$B$1:$F$35</definedName>
    <definedName name="_xlnm.Print_Area" localSheetId="3">'3a. Teachers Statutory Pay'!$A$1:$G$47</definedName>
    <definedName name="_xlnm.Print_Area" localSheetId="4">'3b. TeachingStaff'!$A$1:$F$67</definedName>
    <definedName name="_xlnm.Print_Area" localSheetId="6">'4.Unified Reward Support Staf  '!$A$1:$N$28</definedName>
    <definedName name="_xlnm.Print_Area" localSheetId="7">'5. NJC Support Staff'!$A$1:$D$33</definedName>
    <definedName name="_xlnm.Print_Area" localSheetId="9">'7.National Insurance Rates'!$B$1:$H$92</definedName>
    <definedName name="_xlnm.Print_Area" localSheetId="0">CoverContents!$A$1:$O$30</definedName>
    <definedName name="_xlnm.Print_Titles" localSheetId="3">'3a. Teachers Statutory Pay'!$1:$1</definedName>
    <definedName name="_xlnm.Print_Titles" localSheetId="4">'3b. TeachingStaff'!$1:$1</definedName>
  </definedNames>
  <calcPr calcId="171027"/>
</workbook>
</file>

<file path=xl/calcChain.xml><?xml version="1.0" encoding="utf-8"?>
<calcChain xmlns="http://schemas.openxmlformats.org/spreadsheetml/2006/main">
  <c r="G21" i="26" l="1"/>
  <c r="G19" i="26"/>
  <c r="G18" i="26"/>
  <c r="G17" i="26"/>
  <c r="G16" i="26"/>
  <c r="G15" i="26"/>
  <c r="G14" i="26"/>
  <c r="G13" i="26"/>
  <c r="G12" i="26"/>
  <c r="G11" i="26"/>
  <c r="G10" i="26"/>
  <c r="G9" i="26"/>
  <c r="G8" i="26"/>
  <c r="G7" i="26"/>
  <c r="G6" i="26"/>
  <c r="G5" i="26"/>
  <c r="F69" i="26"/>
  <c r="F68" i="26"/>
  <c r="F67" i="26"/>
  <c r="F66" i="26"/>
  <c r="F65" i="26"/>
  <c r="F64" i="26"/>
  <c r="F63" i="26"/>
  <c r="F62" i="26"/>
  <c r="F61" i="26"/>
  <c r="F60" i="26"/>
  <c r="F59" i="26"/>
  <c r="F58" i="26"/>
  <c r="F57" i="26"/>
  <c r="F56" i="26"/>
  <c r="F55" i="26"/>
  <c r="F54" i="26"/>
  <c r="F53" i="26"/>
  <c r="F52" i="26"/>
  <c r="F51" i="26"/>
  <c r="F50" i="26"/>
  <c r="F49" i="26"/>
  <c r="F48" i="26"/>
  <c r="F47" i="26"/>
  <c r="F46" i="26"/>
  <c r="F45" i="26"/>
  <c r="F44" i="26"/>
  <c r="F43" i="26"/>
  <c r="F42" i="26"/>
  <c r="F41" i="26"/>
  <c r="F40" i="26"/>
  <c r="F39" i="26"/>
  <c r="F38" i="26"/>
  <c r="F37" i="26"/>
  <c r="F36" i="26"/>
  <c r="F35" i="26"/>
  <c r="F6" i="26" l="1"/>
  <c r="F7" i="26"/>
  <c r="F8" i="26"/>
  <c r="F9" i="26"/>
  <c r="F10" i="26"/>
  <c r="F11" i="26"/>
  <c r="F12" i="26"/>
  <c r="F13" i="26"/>
  <c r="F14" i="26"/>
  <c r="F15" i="26"/>
  <c r="F16" i="26"/>
  <c r="F17" i="26"/>
  <c r="F18" i="26"/>
  <c r="F19" i="26"/>
  <c r="F20" i="26"/>
  <c r="F21" i="26"/>
  <c r="F22" i="26"/>
  <c r="F23" i="26"/>
  <c r="F24" i="26"/>
  <c r="F25" i="26"/>
  <c r="F26" i="26"/>
  <c r="F27" i="26"/>
  <c r="F28" i="26"/>
  <c r="F29" i="26"/>
  <c r="F30" i="26"/>
  <c r="F31" i="26"/>
  <c r="F32" i="26"/>
  <c r="F33" i="26"/>
  <c r="F34" i="26"/>
  <c r="F5" i="26"/>
  <c r="E55" i="26" l="1"/>
  <c r="L12" i="23" l="1"/>
  <c r="H11" i="3"/>
  <c r="H10" i="3"/>
  <c r="H9" i="3"/>
  <c r="H8" i="3"/>
  <c r="H7" i="3"/>
  <c r="H6" i="3"/>
  <c r="H17" i="3"/>
  <c r="H16" i="3"/>
  <c r="H24" i="3"/>
  <c r="H23" i="3"/>
  <c r="H33" i="3"/>
  <c r="H32" i="3"/>
  <c r="H29" i="3"/>
  <c r="H28" i="3"/>
  <c r="H49" i="3"/>
  <c r="H48" i="3"/>
  <c r="H47" i="3"/>
  <c r="H46" i="3"/>
  <c r="H45" i="3"/>
  <c r="H44" i="3"/>
  <c r="H43" i="3"/>
  <c r="H42"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18" i="3"/>
  <c r="D17" i="3"/>
  <c r="D16" i="3"/>
  <c r="D11" i="3"/>
  <c r="D10" i="3"/>
  <c r="D9" i="3"/>
  <c r="D8" i="3"/>
  <c r="D7" i="3"/>
  <c r="D6" i="3"/>
  <c r="G28" i="32"/>
  <c r="G27" i="32"/>
  <c r="G24" i="32"/>
  <c r="G23" i="32"/>
  <c r="C18" i="32"/>
  <c r="C17" i="32"/>
  <c r="G19" i="32"/>
  <c r="G18" i="32"/>
  <c r="G12" i="32"/>
  <c r="G11" i="32"/>
  <c r="G6" i="32"/>
  <c r="G5" i="32"/>
  <c r="C12" i="32"/>
  <c r="C11" i="32"/>
  <c r="C6" i="32"/>
  <c r="C5" i="32"/>
  <c r="C42" i="32" l="1"/>
  <c r="C41" i="32"/>
  <c r="C40" i="32"/>
  <c r="C39" i="32"/>
  <c r="C38" i="32"/>
  <c r="C37" i="32"/>
  <c r="C36" i="32"/>
  <c r="C35" i="32"/>
  <c r="B42" i="32"/>
  <c r="B41" i="32"/>
  <c r="B40" i="32"/>
  <c r="B39" i="32"/>
  <c r="B38" i="32"/>
  <c r="B37" i="32"/>
  <c r="B36" i="32"/>
  <c r="B35" i="32"/>
  <c r="H26" i="23" l="1"/>
  <c r="H25" i="23"/>
  <c r="H24" i="23"/>
  <c r="H23" i="23"/>
  <c r="H22" i="23"/>
  <c r="H21" i="23"/>
  <c r="H20" i="23"/>
  <c r="H19" i="23"/>
  <c r="H18" i="23"/>
  <c r="H17" i="23"/>
  <c r="H16" i="23"/>
  <c r="H15" i="23"/>
  <c r="H14" i="23"/>
  <c r="H13" i="23"/>
  <c r="H12" i="23"/>
  <c r="H11" i="23"/>
  <c r="H10" i="23"/>
  <c r="H9" i="23"/>
  <c r="H8" i="23"/>
  <c r="F24" i="13" l="1"/>
  <c r="F23" i="13"/>
  <c r="F22" i="13"/>
  <c r="E24" i="13"/>
  <c r="E23" i="13"/>
  <c r="E22" i="13"/>
  <c r="D24" i="13"/>
  <c r="D23" i="13"/>
  <c r="D22" i="13"/>
  <c r="F21" i="13"/>
  <c r="E21" i="13"/>
  <c r="D21" i="13"/>
  <c r="H16" i="10"/>
  <c r="D92" i="10"/>
  <c r="E92" i="10" s="1"/>
  <c r="C92" i="10"/>
  <c r="D91" i="10"/>
  <c r="E91" i="10" s="1"/>
  <c r="C91" i="10"/>
  <c r="D90" i="10"/>
  <c r="E90" i="10" s="1"/>
  <c r="C90" i="10"/>
  <c r="D89" i="10"/>
  <c r="E89" i="10" s="1"/>
  <c r="C89" i="10"/>
  <c r="D88" i="10"/>
  <c r="E88" i="10" s="1"/>
  <c r="C88" i="10"/>
  <c r="D87" i="10"/>
  <c r="E87" i="10" s="1"/>
  <c r="C87" i="10"/>
  <c r="D86" i="10"/>
  <c r="E86" i="10" s="1"/>
  <c r="C86" i="10"/>
  <c r="D85" i="10"/>
  <c r="E85" i="10" s="1"/>
  <c r="C85" i="10"/>
  <c r="D84" i="10"/>
  <c r="E84" i="10" s="1"/>
  <c r="C84" i="10"/>
  <c r="D83" i="10"/>
  <c r="E83" i="10" s="1"/>
  <c r="C83" i="10"/>
  <c r="D82" i="10"/>
  <c r="E82" i="10" s="1"/>
  <c r="C82" i="10"/>
  <c r="D81" i="10"/>
  <c r="E81" i="10" s="1"/>
  <c r="C81" i="10"/>
  <c r="D80" i="10"/>
  <c r="E80" i="10" s="1"/>
  <c r="C80" i="10"/>
  <c r="D79" i="10"/>
  <c r="E79" i="10" s="1"/>
  <c r="C79" i="10"/>
  <c r="D78" i="10"/>
  <c r="E78" i="10"/>
  <c r="C78" i="10"/>
  <c r="D77" i="10"/>
  <c r="E77" i="10" s="1"/>
  <c r="C77" i="10"/>
  <c r="D76" i="10"/>
  <c r="E76" i="10" s="1"/>
  <c r="C76" i="10"/>
  <c r="D75" i="10"/>
  <c r="E75" i="10" s="1"/>
  <c r="C75" i="10"/>
  <c r="D74" i="10"/>
  <c r="E74" i="10" s="1"/>
  <c r="C74" i="10"/>
  <c r="D73" i="10"/>
  <c r="E73" i="10" s="1"/>
  <c r="C73" i="10"/>
  <c r="D72" i="10"/>
  <c r="E72" i="10" s="1"/>
  <c r="C72" i="10"/>
  <c r="D71" i="10"/>
  <c r="E71" i="10" s="1"/>
  <c r="C71" i="10"/>
  <c r="D70" i="10"/>
  <c r="E70" i="10" s="1"/>
  <c r="C70" i="10"/>
  <c r="D69" i="10"/>
  <c r="E69" i="10" s="1"/>
  <c r="C69" i="10"/>
  <c r="D68" i="10"/>
  <c r="E68" i="10" s="1"/>
  <c r="C68" i="10"/>
  <c r="D67" i="10"/>
  <c r="E67" i="10" s="1"/>
  <c r="C67" i="10"/>
  <c r="D66" i="10"/>
  <c r="E66" i="10" s="1"/>
  <c r="C66" i="10"/>
  <c r="D65" i="10"/>
  <c r="E65" i="10" s="1"/>
  <c r="C65" i="10"/>
  <c r="D64" i="10"/>
  <c r="E64" i="10" s="1"/>
  <c r="C64" i="10"/>
  <c r="D63" i="10"/>
  <c r="E63" i="10" s="1"/>
  <c r="C63" i="10"/>
  <c r="D62" i="10"/>
  <c r="E62" i="10"/>
  <c r="C62" i="10"/>
  <c r="D61" i="10"/>
  <c r="E61" i="10" s="1"/>
  <c r="C61" i="10"/>
  <c r="D60" i="10"/>
  <c r="E60" i="10" s="1"/>
  <c r="C60" i="10"/>
  <c r="D59" i="10"/>
  <c r="E59" i="10" s="1"/>
  <c r="C59" i="10"/>
  <c r="D58" i="10"/>
  <c r="E58" i="10" s="1"/>
  <c r="C58" i="10"/>
  <c r="D57" i="10"/>
  <c r="E57" i="10" s="1"/>
  <c r="C57" i="10"/>
  <c r="D56" i="10"/>
  <c r="E56" i="10" s="1"/>
  <c r="C56" i="10"/>
  <c r="D55" i="10"/>
  <c r="E55" i="10" s="1"/>
  <c r="C55" i="10"/>
  <c r="D54" i="10"/>
  <c r="E54" i="10" s="1"/>
  <c r="C54" i="10"/>
  <c r="D53" i="10"/>
  <c r="E53" i="10" s="1"/>
  <c r="C53" i="10"/>
  <c r="D52" i="10"/>
  <c r="E52" i="10" s="1"/>
  <c r="C52" i="10"/>
  <c r="D51" i="10"/>
  <c r="E51" i="10" s="1"/>
  <c r="C51" i="10"/>
  <c r="D50" i="10"/>
  <c r="E50" i="10"/>
  <c r="C50" i="10"/>
  <c r="D49" i="10"/>
  <c r="E49" i="10" s="1"/>
  <c r="C49" i="10"/>
  <c r="D48" i="10"/>
  <c r="E48" i="10" s="1"/>
  <c r="C48" i="10"/>
  <c r="D47" i="10"/>
  <c r="E47" i="10" s="1"/>
  <c r="C47" i="10"/>
  <c r="D46" i="10"/>
  <c r="E46" i="10" s="1"/>
  <c r="C46" i="10"/>
  <c r="D45" i="10"/>
  <c r="E45" i="10" s="1"/>
  <c r="C45" i="10"/>
  <c r="D44" i="10"/>
  <c r="E44" i="10" s="1"/>
  <c r="C44" i="10"/>
  <c r="D43" i="10"/>
  <c r="E43" i="10"/>
  <c r="C43" i="10"/>
  <c r="D42" i="10"/>
  <c r="E42" i="10" s="1"/>
  <c r="C42" i="10"/>
  <c r="D41" i="10"/>
  <c r="E41" i="10" s="1"/>
  <c r="C41" i="10"/>
  <c r="D40" i="10"/>
  <c r="E40" i="10" s="1"/>
  <c r="C40" i="10"/>
  <c r="D39" i="10"/>
  <c r="E39" i="10" s="1"/>
  <c r="C39" i="10"/>
  <c r="D38" i="10"/>
  <c r="E38" i="10" s="1"/>
  <c r="C38" i="10"/>
  <c r="D37" i="10"/>
  <c r="E37" i="10" s="1"/>
  <c r="C37" i="10"/>
  <c r="D36" i="10"/>
  <c r="E36" i="10" s="1"/>
  <c r="C36" i="10"/>
  <c r="D35" i="10"/>
  <c r="E35" i="10" s="1"/>
  <c r="C35" i="10"/>
  <c r="D34" i="10"/>
  <c r="E34" i="10" s="1"/>
  <c r="C34" i="10"/>
  <c r="D33" i="10"/>
  <c r="E33" i="10" s="1"/>
  <c r="C33" i="10"/>
  <c r="D32" i="10"/>
  <c r="E32" i="10" s="1"/>
  <c r="C32" i="10"/>
  <c r="D31" i="10"/>
  <c r="E31" i="10" s="1"/>
  <c r="C31" i="10"/>
  <c r="D30" i="10"/>
  <c r="E30" i="10" s="1"/>
  <c r="C30" i="10"/>
  <c r="D29" i="10"/>
  <c r="E29" i="10" s="1"/>
  <c r="C29" i="10"/>
  <c r="D28" i="10"/>
  <c r="E28" i="10" s="1"/>
  <c r="C28" i="10"/>
  <c r="D27" i="10"/>
  <c r="E27" i="10"/>
  <c r="C27" i="10"/>
  <c r="D26" i="10"/>
  <c r="E26" i="10" s="1"/>
  <c r="C26" i="10"/>
  <c r="D25" i="10"/>
  <c r="E25" i="10" s="1"/>
  <c r="C25" i="10"/>
  <c r="D24" i="10"/>
  <c r="E24" i="10" s="1"/>
  <c r="C24" i="10"/>
  <c r="D23" i="10"/>
  <c r="E23" i="10" s="1"/>
  <c r="C23" i="10"/>
  <c r="D22" i="10"/>
  <c r="E22" i="10" s="1"/>
  <c r="C22" i="10"/>
  <c r="D21" i="10"/>
  <c r="E21" i="10" s="1"/>
  <c r="C21" i="10"/>
  <c r="D20" i="10"/>
  <c r="E20" i="10" s="1"/>
  <c r="C20" i="10"/>
  <c r="D19" i="10"/>
  <c r="E19" i="10" s="1"/>
  <c r="C19" i="10"/>
  <c r="D18" i="10"/>
  <c r="E18" i="10" s="1"/>
  <c r="C18" i="10"/>
  <c r="D17" i="10"/>
  <c r="E17" i="10" s="1"/>
  <c r="C17" i="10"/>
  <c r="D16" i="10"/>
  <c r="E16" i="10" s="1"/>
  <c r="C16" i="10"/>
  <c r="D15" i="10"/>
  <c r="E15" i="10" s="1"/>
  <c r="C15" i="10"/>
  <c r="D14" i="10"/>
  <c r="E14" i="10" s="1"/>
  <c r="C14" i="10"/>
  <c r="D13" i="10"/>
  <c r="E13" i="10" s="1"/>
  <c r="C13" i="10"/>
  <c r="D12" i="10"/>
  <c r="E12" i="10" s="1"/>
  <c r="C12" i="10"/>
  <c r="D11" i="10"/>
  <c r="E11" i="10" s="1"/>
  <c r="C11" i="10"/>
  <c r="D10" i="10"/>
  <c r="E10" i="10" s="1"/>
  <c r="C10" i="10"/>
  <c r="D9" i="10"/>
  <c r="E9" i="10" s="1"/>
  <c r="C9" i="10"/>
</calcChain>
</file>

<file path=xl/sharedStrings.xml><?xml version="1.0" encoding="utf-8"?>
<sst xmlns="http://schemas.openxmlformats.org/spreadsheetml/2006/main" count="337" uniqueCount="260">
  <si>
    <t>Spine Point</t>
  </si>
  <si>
    <t>M1</t>
  </si>
  <si>
    <t>M2</t>
  </si>
  <si>
    <t>M3</t>
  </si>
  <si>
    <t>M4</t>
  </si>
  <si>
    <t>M5</t>
  </si>
  <si>
    <t>M6</t>
  </si>
  <si>
    <t>U1</t>
  </si>
  <si>
    <t>U2</t>
  </si>
  <si>
    <t>U3</t>
  </si>
  <si>
    <t>L1</t>
  </si>
  <si>
    <t>L2</t>
  </si>
  <si>
    <t>L3</t>
  </si>
  <si>
    <t>L4</t>
  </si>
  <si>
    <t>L5</t>
  </si>
  <si>
    <t>L6</t>
  </si>
  <si>
    <t>L7</t>
  </si>
  <si>
    <t>L8</t>
  </si>
  <si>
    <t>L9</t>
  </si>
  <si>
    <t>L10</t>
  </si>
  <si>
    <t>L11</t>
  </si>
  <si>
    <t>L12</t>
  </si>
  <si>
    <t>L13</t>
  </si>
  <si>
    <t>L14</t>
  </si>
  <si>
    <t>L15</t>
  </si>
  <si>
    <t>L16</t>
  </si>
  <si>
    <t>L17</t>
  </si>
  <si>
    <t>L18</t>
  </si>
  <si>
    <t>L19</t>
  </si>
  <si>
    <t>L20</t>
  </si>
  <si>
    <t>L21</t>
  </si>
  <si>
    <t>L22</t>
  </si>
  <si>
    <t>L23</t>
  </si>
  <si>
    <t>L24</t>
  </si>
  <si>
    <t>L25</t>
  </si>
  <si>
    <t>L26</t>
  </si>
  <si>
    <t>L27</t>
  </si>
  <si>
    <t>L28</t>
  </si>
  <si>
    <t>L29</t>
  </si>
  <si>
    <t>L30</t>
  </si>
  <si>
    <t>L31</t>
  </si>
  <si>
    <t>L32</t>
  </si>
  <si>
    <t>L33</t>
  </si>
  <si>
    <t>L34</t>
  </si>
  <si>
    <t>L35</t>
  </si>
  <si>
    <t>L36</t>
  </si>
  <si>
    <t>L37</t>
  </si>
  <si>
    <t>L38</t>
  </si>
  <si>
    <t>L39</t>
  </si>
  <si>
    <t>L40</t>
  </si>
  <si>
    <t>L41</t>
  </si>
  <si>
    <t>L42</t>
  </si>
  <si>
    <t>L43</t>
  </si>
  <si>
    <t>Group</t>
  </si>
  <si>
    <t>SEN 1</t>
  </si>
  <si>
    <t>SEN 2</t>
  </si>
  <si>
    <t>Main Pay Scale (MPS)</t>
  </si>
  <si>
    <t>Upper Pay Scale (UPS)</t>
  </si>
  <si>
    <t>Spine  Point</t>
  </si>
  <si>
    <t>Ranges for Headteachers in Outer London</t>
  </si>
  <si>
    <t>TLR Payment 2</t>
  </si>
  <si>
    <t>Minimum</t>
  </si>
  <si>
    <t>Maximum</t>
  </si>
  <si>
    <t>TLR Payment 1</t>
  </si>
  <si>
    <t>Leadership Group</t>
  </si>
  <si>
    <t>Category of Employee</t>
  </si>
  <si>
    <t>Effective Date of Pay Award</t>
  </si>
  <si>
    <t>Rate for Employee Categories D, E &amp; L</t>
  </si>
  <si>
    <t>Rate for Employee Categories A &amp; J</t>
  </si>
  <si>
    <t>Rate for Employee Categories B &amp; C</t>
  </si>
  <si>
    <t>D, E &amp; L</t>
  </si>
  <si>
    <t xml:space="preserve">Employee is aged between 16 &amp; state </t>
  </si>
  <si>
    <t xml:space="preserve">retirement age and in occupational pension </t>
  </si>
  <si>
    <t>A &amp; J</t>
  </si>
  <si>
    <t>Employee is aged between 16 &amp; State</t>
  </si>
  <si>
    <t>B</t>
  </si>
  <si>
    <t>16 - 60 not in occupational pension scheme</t>
  </si>
  <si>
    <t>but entitled to reduced NI contributions</t>
  </si>
  <si>
    <t>C</t>
  </si>
  <si>
    <t>Employee is under 16 or of state retirement age</t>
  </si>
  <si>
    <t>Rate for Employee</t>
  </si>
  <si>
    <t>Rate:</t>
  </si>
  <si>
    <t>Earnings</t>
  </si>
  <si>
    <t>0%</t>
  </si>
  <si>
    <t>Average Employer NI Rate</t>
  </si>
  <si>
    <t>London Borough of Barnet</t>
  </si>
  <si>
    <t>pension scheme</t>
  </si>
  <si>
    <r>
      <t xml:space="preserve">retirement age but </t>
    </r>
    <r>
      <rPr>
        <b/>
        <sz val="10"/>
        <rFont val="Arial"/>
        <family val="2"/>
      </rPr>
      <t xml:space="preserve">not in </t>
    </r>
    <r>
      <rPr>
        <sz val="10"/>
        <rFont val="Arial"/>
        <family val="2"/>
      </rPr>
      <t xml:space="preserve">occupational </t>
    </r>
  </si>
  <si>
    <t>BB2</t>
  </si>
  <si>
    <t>BB3</t>
  </si>
  <si>
    <t>Annual Gross Earnings of Employee</t>
  </si>
  <si>
    <r>
      <t xml:space="preserve">All Teaching Staff </t>
    </r>
    <r>
      <rPr>
        <sz val="10"/>
        <rFont val="Arial"/>
        <family val="2"/>
      </rPr>
      <t xml:space="preserve"> (paid under Teachers Pay &amp; Conditions Document)</t>
    </r>
  </si>
  <si>
    <t>Classification of Employee NI Categories</t>
  </si>
  <si>
    <t>Category</t>
  </si>
  <si>
    <t>Description</t>
  </si>
  <si>
    <t>Employee Salary and Employer National Insurance &amp; Pension Contribution Rates</t>
  </si>
  <si>
    <t>Scheme (covers most employees)</t>
  </si>
  <si>
    <t>Annual Salary</t>
  </si>
  <si>
    <t>NI Contribution</t>
  </si>
  <si>
    <t xml:space="preserve">Enter Actual Gross </t>
  </si>
  <si>
    <t>To obtain Actual Employer</t>
  </si>
  <si>
    <t>`At a glance Employer NI Contributions'</t>
  </si>
  <si>
    <t>Contents</t>
  </si>
  <si>
    <t>Introduction</t>
  </si>
  <si>
    <t>Associate (Unqualified) Teacher Pay Scale</t>
  </si>
  <si>
    <t>Nursery Nurse Grading Review -  Joint Agreement – July 2009</t>
  </si>
  <si>
    <t>Agreement</t>
  </si>
  <si>
    <t>The table below sets out:</t>
  </si>
  <si>
    <t>the new grade range for all new staff with less than 5 years but more than 3 years continuous LG service (column 3)</t>
  </si>
  <si>
    <t>the new grade range for all new staff with less than 3 years continuous LG service (column 4)</t>
  </si>
  <si>
    <t>29 days leave</t>
  </si>
  <si>
    <t>25 days leave</t>
  </si>
  <si>
    <t>24 days leave</t>
  </si>
  <si>
    <t>scp</t>
  </si>
  <si>
    <t>Current</t>
  </si>
  <si>
    <r>
      <t>·</t>
    </r>
    <r>
      <rPr>
        <sz val="7"/>
        <rFont val="Times New Roman"/>
        <family val="1"/>
      </rPr>
      <t xml:space="preserve">        </t>
    </r>
    <r>
      <rPr>
        <b/>
        <sz val="12"/>
        <rFont val="Arial"/>
        <family val="2"/>
      </rPr>
      <t xml:space="preserve">Existing staff </t>
    </r>
  </si>
  <si>
    <r>
      <t>·</t>
    </r>
    <r>
      <rPr>
        <sz val="7"/>
        <rFont val="Times New Roman"/>
        <family val="1"/>
      </rPr>
      <t xml:space="preserve">        </t>
    </r>
    <r>
      <rPr>
        <b/>
        <sz val="12"/>
        <rFont val="Arial"/>
        <family val="2"/>
      </rPr>
      <t>New staff &gt;5 yrs service</t>
    </r>
  </si>
  <si>
    <t>New staff 3-5 yrs service</t>
  </si>
  <si>
    <t>New staff &lt;3 yrs service</t>
  </si>
  <si>
    <t>Implementation</t>
  </si>
  <si>
    <t xml:space="preserve">If schools wish to progress their Nursery Nurse(s) further up the agreed pay scale they may do so in line with their whole school pay policy and subject to an objective justification. </t>
  </si>
  <si>
    <t>New appointments</t>
  </si>
  <si>
    <t>Contracts</t>
  </si>
  <si>
    <t>Contracts for Nursery Nurses will set out the new pay rates and reflect the terms of the retainer pay. The principle differences to current term time or 52 week contracts will be the entitlement to retainer pay which is conditional upon their return to work after school closure periods, and, where staff are required and/or agree to work during the retainer period they would have their pay made up to full pay for the time worked.</t>
  </si>
  <si>
    <t>VA and Foundation Schools</t>
  </si>
  <si>
    <t xml:space="preserve">This agreement will apply to Nursery Nurses employed by all Community Schools in Barnet. VA and Foundation schools will also be advised to apply the agreement to their Nursery Nurses. HR will monitor implementation of the agreement and take appropriate steps and work closely with the unions to ensure that it is implemented in a consistent fashion. </t>
  </si>
  <si>
    <t>Employee is a married woman or widow aged</t>
  </si>
  <si>
    <t xml:space="preserve">Joint agreement was reached between Barnet Council and the trade unions (UNISON and GMB), on the revised grade for Nursery Nurses employed in Barnet Schools in July 2009 for implementation backdated to September 2008. </t>
  </si>
  <si>
    <t xml:space="preserve">Existing Nursery Nurses appointed after September 2008 were assimilated onto the minimum of point 25 from the date of their appointment and be progressed in line with the normal qualifying service rules for incremental progression. </t>
  </si>
  <si>
    <t>Back pay was paid as a lump sum in the month of implementation.</t>
  </si>
  <si>
    <t>New Nursery Nurses appointed after the date of the agreement should be appointed on the appropriate scale in the table commensurate with their length of continuous local government service which in turn reflects their annual leave entitlement.  It follows, that as their service increases the Nursery Nurse will be entitled to receive the salary appropriate to the higher banding.</t>
  </si>
  <si>
    <t>All schools were requested to instruct HR, or their payroll provider, details of the necessary changes  to be implemented which should have been confirmed in writing to the individual.</t>
  </si>
  <si>
    <t>Old grades &amp; Salaries</t>
  </si>
  <si>
    <t>New grades</t>
  </si>
  <si>
    <t>the new grades for those new staff who have 5 years continuous Local Government (LG) Service (column 2)</t>
  </si>
  <si>
    <t>13.8%</t>
  </si>
  <si>
    <t>The basis of the agreement was to apply the evaluated grade range and offer a retainer payment during the school holiday period.  This pays half-pay for the weeks in excess of term time and the amalgamated leave entitlement of annual leave and Bank Holidays. This is in line with Green Book conditions for certain Term Time groups of workers such as Meal Time Supervisors and Coach Escorts. Backdating was to September 2008, the date on which the Job Description was agreed.</t>
  </si>
  <si>
    <t>The old grades and salaries range (column 1)</t>
  </si>
  <si>
    <t xml:space="preserve">The difference between columns 2, 3 and 4 arises from the different annual leave entitlements associated with local government continuous service which is built into the retainer pay formula. </t>
  </si>
  <si>
    <t>Existing Nursery Nurses were assimilated onto the minimum of point 25 with effect from 1 September 2008 and progressed to point 26 from 1 April 2009 in line with normal incremental progression. If, exceptionally, an existing Nursery Nurse was earning above point 25 salary they should have been assimilated onto the appropriate point further up the scale so they do not lose out financially.</t>
  </si>
  <si>
    <t>This pack contains details of salary and wage rates for school employees from</t>
  </si>
  <si>
    <t>Barnet</t>
  </si>
  <si>
    <t>Scale</t>
  </si>
  <si>
    <t xml:space="preserve"> Salary</t>
  </si>
  <si>
    <t>Band</t>
  </si>
  <si>
    <t>Point</t>
  </si>
  <si>
    <t>London Provincial Grades</t>
  </si>
  <si>
    <t>Salary Rates</t>
  </si>
  <si>
    <t xml:space="preserve">     </t>
  </si>
  <si>
    <t>Pay £</t>
  </si>
  <si>
    <t xml:space="preserve">Employee Annual Gross </t>
  </si>
  <si>
    <t>Contribution £</t>
  </si>
  <si>
    <t xml:space="preserve">Annual Employer NI </t>
  </si>
  <si>
    <t>Leading Practitioners</t>
  </si>
  <si>
    <t>Minimum L1</t>
  </si>
  <si>
    <t>Maximum L18</t>
  </si>
  <si>
    <t>Additional Rewards for Classroom Teachers</t>
  </si>
  <si>
    <t>Special Education Needs</t>
  </si>
  <si>
    <t>Teaching and Learning Responsibility Payments</t>
  </si>
  <si>
    <t>https://www.gov.uk/government/publications/rates-and-allowances-national-insurance-contributions/rates-and-allowances-national-insurance-contributions</t>
  </si>
  <si>
    <t>BB1</t>
  </si>
  <si>
    <t>Grade Line</t>
  </si>
  <si>
    <t>Grade</t>
  </si>
  <si>
    <t>KH</t>
  </si>
  <si>
    <t>Min (SCP)</t>
  </si>
  <si>
    <t>Max (SCP)</t>
  </si>
  <si>
    <t>Min</t>
  </si>
  <si>
    <t>MP</t>
  </si>
  <si>
    <t>Max</t>
  </si>
  <si>
    <t>Grade A</t>
  </si>
  <si>
    <t>Grade B</t>
  </si>
  <si>
    <t>Grade C</t>
  </si>
  <si>
    <t>Grade D</t>
  </si>
  <si>
    <t>Grade E</t>
  </si>
  <si>
    <t>Grade F</t>
  </si>
  <si>
    <t>Grade G</t>
  </si>
  <si>
    <t>Grade H</t>
  </si>
  <si>
    <t>Grade I</t>
  </si>
  <si>
    <t>Grade J</t>
  </si>
  <si>
    <t>Grade K</t>
  </si>
  <si>
    <t>Grade L</t>
  </si>
  <si>
    <t>Grade M</t>
  </si>
  <si>
    <t>Grade N</t>
  </si>
  <si>
    <t>Grade O</t>
  </si>
  <si>
    <t>Grade P</t>
  </si>
  <si>
    <t>Grade Q</t>
  </si>
  <si>
    <t>Grade R</t>
  </si>
  <si>
    <t>Grade S</t>
  </si>
  <si>
    <t>Employer National Insurance Contribution Rates from April 2017</t>
  </si>
  <si>
    <r>
      <t xml:space="preserve">From </t>
    </r>
    <r>
      <rPr>
        <b/>
        <sz val="10"/>
        <rFont val="Arial"/>
        <family val="2"/>
      </rPr>
      <t>01/09/2017</t>
    </r>
    <r>
      <rPr>
        <sz val="10"/>
        <rFont val="Arial"/>
        <family val="2"/>
      </rPr>
      <t xml:space="preserve">  £pa</t>
    </r>
  </si>
  <si>
    <t>Leading Practitioners Pay Range 2017 Annual Salary</t>
  </si>
  <si>
    <t>STPCD Minimum</t>
  </si>
  <si>
    <t>STPCD Maximum</t>
  </si>
  <si>
    <t>From 01/09/2017  £pa</t>
  </si>
  <si>
    <t>3b</t>
  </si>
  <si>
    <t>3a</t>
  </si>
  <si>
    <t>School Employees</t>
  </si>
  <si>
    <t>Financial Year 2018-19</t>
  </si>
  <si>
    <t>1st April 2018</t>
  </si>
  <si>
    <t xml:space="preserve"> Employers Pension Contribution Rate from April 17</t>
  </si>
  <si>
    <r>
      <t>All Non -Teaching Staff</t>
    </r>
    <r>
      <rPr>
        <sz val="10"/>
        <rFont val="Arial"/>
        <family val="2"/>
      </rPr>
      <t xml:space="preserve">  (paid under LB Barnet Unified Rewards scheme)</t>
    </r>
  </si>
  <si>
    <t>financial year 2018-19</t>
  </si>
  <si>
    <t>The key headlines for calculating staffing expenditure from April 2018 are: -</t>
  </si>
  <si>
    <t>*  Includes statutory minmum and maximum pay ranges for  Teaching staff wef 1st Sept 17 with assumed pay award of 2% wef Sept 18</t>
  </si>
  <si>
    <t>*Non teaching staff in community schools (and others adopting)  now under Unified Reward pay from 1st April 2017 with assumed pay award of 2% wef April 18.</t>
  </si>
  <si>
    <t>*Non teaching staff in VA and Foundation schools (not adopting UR )  using GLPC payscales from 1st April 2017 with assumed pay award of 2% wef April 18.</t>
  </si>
  <si>
    <t>* 2018/19 Personal Tax Allowances at £11,850</t>
  </si>
  <si>
    <r>
      <t>All Non -Teaching Staff</t>
    </r>
    <r>
      <rPr>
        <sz val="10"/>
        <rFont val="Arial"/>
        <family val="2"/>
      </rPr>
      <t xml:space="preserve">  (paid under National Joint Conditions).</t>
    </r>
  </si>
  <si>
    <t>Assumed 2% wef 1/9/2018</t>
  </si>
  <si>
    <t>Leadership Group Pay Range Annual Salary</t>
  </si>
  <si>
    <t>Associate (Unqualified) Teacher Pay Range - Annual Salary</t>
  </si>
  <si>
    <r>
      <t xml:space="preserve">School Teachers' Statutory </t>
    </r>
    <r>
      <rPr>
        <b/>
        <u/>
        <sz val="15"/>
        <color rgb="FF3333FF"/>
        <rFont val="Arial"/>
        <family val="2"/>
      </rPr>
      <t>minima</t>
    </r>
    <r>
      <rPr>
        <b/>
        <sz val="15"/>
        <color rgb="FF3333FF"/>
        <rFont val="Arial"/>
        <family val="2"/>
      </rPr>
      <t xml:space="preserve"> and </t>
    </r>
    <r>
      <rPr>
        <b/>
        <u/>
        <sz val="15"/>
        <color rgb="FF3333FF"/>
        <rFont val="Arial"/>
        <family val="2"/>
      </rPr>
      <t>maxima</t>
    </r>
    <r>
      <rPr>
        <b/>
        <sz val="15"/>
        <color rgb="FF3333FF"/>
        <rFont val="Arial"/>
        <family val="2"/>
      </rPr>
      <t xml:space="preserve"> of all pay ranges (Outer London).</t>
    </r>
  </si>
  <si>
    <t>Ranges for Headteachers Sept 2017</t>
  </si>
  <si>
    <t>Barnet Living Wage wef 1 Apr 17 - rate for Apr 18 linked to national pay award and to be backdated.</t>
  </si>
  <si>
    <t>Ranges for Headteachers assumed 2% increase Sept 2018</t>
  </si>
  <si>
    <t xml:space="preserve">School Teachers' Pay Ranges (Outer London) </t>
  </si>
  <si>
    <t>with effect from 1st Sept 2017 and assumed pay award wef Sept 2018</t>
  </si>
  <si>
    <t>Asssumed 2% increase</t>
  </si>
  <si>
    <t>STPCD Max</t>
  </si>
  <si>
    <t>Rates for National Insurance and Pensions</t>
  </si>
  <si>
    <t>Statutory Minimum and Maximum Pay rates for Teachers wef 1st September 2018</t>
  </si>
  <si>
    <t>Teacher Pay Scales assumed with effect from 1st September 2018</t>
  </si>
  <si>
    <t>Pay Award</t>
  </si>
  <si>
    <t>Employers Pension Contribution Rate from April 18</t>
  </si>
  <si>
    <t>Employers National Insurance Contribution Rates from April 2018</t>
  </si>
  <si>
    <t>Between £8,424 and £46,349pa</t>
  </si>
  <si>
    <t>£45,350 +</t>
  </si>
  <si>
    <t>Up to £8,423pa</t>
  </si>
  <si>
    <t xml:space="preserve">* Employers NI contributions from April 2017 - April 2018 rates </t>
  </si>
  <si>
    <t>Less than 8,423</t>
  </si>
  <si>
    <t>Salary           01 April 2018</t>
  </si>
  <si>
    <t>NJC Scales 2018/19  Outer London</t>
  </si>
  <si>
    <t xml:space="preserve">            </t>
  </si>
  <si>
    <t>Increase</t>
  </si>
  <si>
    <t>£'s</t>
  </si>
  <si>
    <t>%</t>
  </si>
  <si>
    <t>New</t>
  </si>
  <si>
    <t>Assimilation</t>
  </si>
  <si>
    <t>2019/20</t>
  </si>
  <si>
    <t xml:space="preserve">change </t>
  </si>
  <si>
    <t xml:space="preserve">no grade </t>
  </si>
  <si>
    <t xml:space="preserve">New </t>
  </si>
  <si>
    <t>Spine Pt</t>
  </si>
  <si>
    <t>After assim.</t>
  </si>
  <si>
    <t>Rate</t>
  </si>
  <si>
    <t>Salaries 2018/19</t>
  </si>
  <si>
    <t>new rates wef April 18</t>
  </si>
  <si>
    <t>Updated UR payscales now included (May 18)</t>
  </si>
  <si>
    <t>Updated GLPC pay- scales now included (May 18)</t>
  </si>
  <si>
    <t>mostly 2%</t>
  </si>
  <si>
    <t>2% (assumed)</t>
  </si>
  <si>
    <t>Unified Reward Grades and pay scales 2018-19</t>
  </si>
  <si>
    <t>Non teachers - Support staff GLPC pay scales</t>
  </si>
  <si>
    <t>HMRC NIC 2018 rates</t>
  </si>
  <si>
    <t xml:space="preserve">Summary of 2018-19 Pay Awards and Employer Contribution </t>
  </si>
  <si>
    <t>Grades and salaries 2017/18</t>
  </si>
  <si>
    <t>Unified Rewards</t>
  </si>
  <si>
    <t>The BLW is linked to scp 12 on the GLPC scp 12 (scp 4 on new scales Apr 19)</t>
  </si>
  <si>
    <t>The BLW has been superceded by the National and London Councils' pay award wef Apr 18</t>
  </si>
  <si>
    <t>see updated payscales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</si>
</sst>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3" formatCode="_-* #,##0.00_-;\-* #,##0.00_-;_-* &quot;-&quot;??_-;_-@_-"/>
    <numFmt numFmtId="164" formatCode="0_)"/>
    <numFmt numFmtId="165" formatCode="0.0%"/>
    <numFmt numFmtId="166" formatCode="_-* #,##0_-;\-* #,##0_-;_-* &quot;-&quot;??_-;_-@_-"/>
    <numFmt numFmtId="167" formatCode="&quot;£&quot;#,##0"/>
    <numFmt numFmtId="168" formatCode="[$-F800]dddd\,\ mmmm\ dd\,\ yyyy"/>
    <numFmt numFmtId="169" formatCode="#,##0;[Red]\(#,##0\)"/>
  </numFmts>
  <fonts count="50" x14ac:knownFonts="1">
    <font>
      <sz val="10"/>
      <name val="Arial"/>
    </font>
    <font>
      <sz val="11"/>
      <color theme="1"/>
      <name val="Calibri"/>
      <family val="2"/>
      <scheme val="minor"/>
    </font>
    <font>
      <sz val="10"/>
      <name val="Arial"/>
      <family val="2"/>
    </font>
    <font>
      <b/>
      <sz val="10"/>
      <name val="Arial"/>
      <family val="2"/>
    </font>
    <font>
      <sz val="10"/>
      <name val="Arial"/>
      <family val="2"/>
    </font>
    <font>
      <sz val="8"/>
      <name val="Arial"/>
      <family val="2"/>
    </font>
    <font>
      <b/>
      <sz val="11"/>
      <name val="Arial"/>
      <family val="2"/>
    </font>
    <font>
      <b/>
      <u/>
      <sz val="11"/>
      <name val="Arial"/>
      <family val="2"/>
    </font>
    <font>
      <sz val="11"/>
      <name val="Arial"/>
      <family val="2"/>
    </font>
    <font>
      <b/>
      <sz val="12"/>
      <color indexed="8"/>
      <name val="Arial"/>
      <family val="2"/>
    </font>
    <font>
      <sz val="10"/>
      <color indexed="14"/>
      <name val="Arial"/>
      <family val="2"/>
    </font>
    <font>
      <sz val="9"/>
      <name val="Arial"/>
      <family val="2"/>
    </font>
    <font>
      <b/>
      <u/>
      <sz val="12"/>
      <name val="Arial"/>
      <family val="2"/>
    </font>
    <font>
      <u/>
      <sz val="10"/>
      <color indexed="12"/>
      <name val="Arial"/>
      <family val="2"/>
    </font>
    <font>
      <sz val="10"/>
      <color indexed="14"/>
      <name val="Arial"/>
      <family val="2"/>
    </font>
    <font>
      <sz val="9"/>
      <color indexed="14"/>
      <name val="Arial"/>
      <family val="2"/>
    </font>
    <font>
      <b/>
      <sz val="11"/>
      <color indexed="14"/>
      <name val="Arial"/>
      <family val="2"/>
    </font>
    <font>
      <b/>
      <sz val="10"/>
      <color indexed="14"/>
      <name val="Arial"/>
      <family val="2"/>
    </font>
    <font>
      <b/>
      <sz val="14"/>
      <name val="Arial"/>
      <family val="2"/>
    </font>
    <font>
      <b/>
      <sz val="10"/>
      <color indexed="62"/>
      <name val="Arial"/>
      <family val="2"/>
    </font>
    <font>
      <sz val="18"/>
      <name val="Arial"/>
      <family val="2"/>
    </font>
    <font>
      <sz val="14"/>
      <name val="Arial"/>
      <family val="2"/>
    </font>
    <font>
      <sz val="13.5"/>
      <name val="Arial"/>
      <family val="2"/>
    </font>
    <font>
      <b/>
      <sz val="10"/>
      <name val="Arial"/>
      <family val="2"/>
    </font>
    <font>
      <sz val="10"/>
      <name val="Arial"/>
      <family val="2"/>
    </font>
    <font>
      <sz val="10"/>
      <name val="Arial"/>
      <family val="2"/>
    </font>
    <font>
      <u/>
      <sz val="14"/>
      <color indexed="62"/>
      <name val="Arial"/>
      <family val="2"/>
    </font>
    <font>
      <b/>
      <sz val="12"/>
      <name val="Arial"/>
      <family val="2"/>
    </font>
    <font>
      <sz val="12"/>
      <name val="Arial"/>
      <family val="2"/>
    </font>
    <font>
      <b/>
      <sz val="26"/>
      <name val="Arial"/>
      <family val="2"/>
    </font>
    <font>
      <b/>
      <sz val="20"/>
      <name val="Arial"/>
      <family val="2"/>
    </font>
    <font>
      <b/>
      <sz val="16"/>
      <name val="Arial"/>
      <family val="2"/>
    </font>
    <font>
      <sz val="12"/>
      <color indexed="8"/>
      <name val="Arial"/>
      <family val="2"/>
    </font>
    <font>
      <sz val="12"/>
      <name val="Symbol"/>
      <family val="1"/>
      <charset val="2"/>
    </font>
    <font>
      <sz val="7"/>
      <name val="Times New Roman"/>
      <family val="1"/>
    </font>
    <font>
      <i/>
      <sz val="10"/>
      <name val="Arial"/>
      <family val="2"/>
    </font>
    <font>
      <sz val="12"/>
      <name val="Arial"/>
      <family val="2"/>
    </font>
    <font>
      <i/>
      <sz val="12"/>
      <name val="Arial"/>
      <family val="2"/>
    </font>
    <font>
      <b/>
      <sz val="9"/>
      <name val="Arial"/>
      <family val="2"/>
    </font>
    <font>
      <b/>
      <sz val="10"/>
      <color indexed="9"/>
      <name val="Arial"/>
      <family val="2"/>
    </font>
    <font>
      <b/>
      <i/>
      <sz val="15"/>
      <name val="Arial"/>
      <family val="2"/>
    </font>
    <font>
      <sz val="12"/>
      <color indexed="14"/>
      <name val="Arial"/>
      <family val="2"/>
    </font>
    <font>
      <sz val="11"/>
      <color theme="1"/>
      <name val="Calibri"/>
      <family val="2"/>
      <scheme val="minor"/>
    </font>
    <font>
      <b/>
      <sz val="11"/>
      <color theme="1"/>
      <name val="Calibri"/>
      <family val="2"/>
      <scheme val="minor"/>
    </font>
    <font>
      <b/>
      <sz val="10"/>
      <color rgb="FF3333FF"/>
      <name val="Arial"/>
      <family val="2"/>
    </font>
    <font>
      <b/>
      <sz val="11"/>
      <color theme="1"/>
      <name val="Calibri"/>
      <family val="2"/>
    </font>
    <font>
      <b/>
      <sz val="15"/>
      <color rgb="FF3333FF"/>
      <name val="Arial"/>
      <family val="2"/>
    </font>
    <font>
      <b/>
      <u/>
      <sz val="15"/>
      <color rgb="FF3333FF"/>
      <name val="Arial"/>
      <family val="2"/>
    </font>
    <font>
      <b/>
      <sz val="12"/>
      <color rgb="FFFF0000"/>
      <name val="Arial"/>
      <family val="2"/>
    </font>
    <font>
      <b/>
      <sz val="12"/>
      <color theme="1"/>
      <name val="Calibri"/>
      <family val="2"/>
      <scheme val="minor"/>
    </font>
  </fonts>
  <fills count="15">
    <fill>
      <patternFill patternType="none"/>
    </fill>
    <fill>
      <patternFill patternType="gray125"/>
    </fill>
    <fill>
      <patternFill patternType="solid">
        <fgColor indexed="9"/>
        <bgColor indexed="64"/>
      </patternFill>
    </fill>
    <fill>
      <patternFill patternType="solid">
        <fgColor indexed="21"/>
        <bgColor indexed="56"/>
      </patternFill>
    </fill>
    <fill>
      <patternFill patternType="solid">
        <fgColor indexed="42"/>
        <bgColor indexed="64"/>
      </patternFill>
    </fill>
    <fill>
      <patternFill patternType="solid">
        <fgColor indexed="42"/>
        <bgColor indexed="56"/>
      </patternFill>
    </fill>
    <fill>
      <patternFill patternType="solid">
        <fgColor rgb="FFFFFF00"/>
        <bgColor indexed="64"/>
      </patternFill>
    </fill>
    <fill>
      <patternFill patternType="solid">
        <fgColor rgb="FFFFFFCC"/>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00"/>
        <bgColor indexed="56"/>
      </patternFill>
    </fill>
    <fill>
      <patternFill patternType="solid">
        <fgColor theme="8" tint="0.79998168889431442"/>
        <bgColor indexed="64"/>
      </patternFill>
    </fill>
    <fill>
      <patternFill patternType="solid">
        <fgColor rgb="FF0070C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medium">
        <color indexed="8"/>
      </right>
      <top/>
      <bottom/>
      <diagonal/>
    </border>
    <border>
      <left/>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8"/>
      </bottom>
      <diagonal/>
    </border>
    <border>
      <left style="medium">
        <color indexed="64"/>
      </left>
      <right/>
      <top/>
      <bottom style="medium">
        <color indexed="64"/>
      </bottom>
      <diagonal/>
    </border>
    <border>
      <left style="medium">
        <color indexed="64"/>
      </left>
      <right style="medium">
        <color indexed="64"/>
      </right>
      <top style="medium">
        <color indexed="8"/>
      </top>
      <bottom/>
      <diagonal/>
    </border>
    <border>
      <left style="medium">
        <color indexed="8"/>
      </left>
      <right/>
      <top style="medium">
        <color indexed="8"/>
      </top>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right style="medium">
        <color indexed="64"/>
      </right>
      <top style="medium">
        <color indexed="64"/>
      </top>
      <bottom style="medium">
        <color indexed="64"/>
      </bottom>
      <diagonal/>
    </border>
  </borders>
  <cellStyleXfs count="6">
    <xf numFmtId="0" fontId="0" fillId="0" borderId="0"/>
    <xf numFmtId="43" fontId="2" fillId="0" borderId="0" applyFont="0" applyFill="0" applyBorder="0" applyAlignment="0" applyProtection="0"/>
    <xf numFmtId="0" fontId="13" fillId="0" borderId="0" applyNumberFormat="0" applyFill="0" applyBorder="0" applyAlignment="0" applyProtection="0">
      <alignment vertical="top"/>
      <protection locked="0"/>
    </xf>
    <xf numFmtId="9" fontId="2" fillId="0" borderId="0" applyFont="0" applyFill="0" applyBorder="0" applyAlignment="0" applyProtection="0"/>
    <xf numFmtId="0" fontId="42" fillId="0" borderId="0"/>
    <xf numFmtId="0" fontId="1" fillId="0" borderId="0"/>
  </cellStyleXfs>
  <cellXfs count="316">
    <xf numFmtId="0" fontId="0" fillId="0" borderId="0" xfId="0"/>
    <xf numFmtId="0" fontId="4" fillId="0" borderId="0" xfId="0" applyFont="1"/>
    <xf numFmtId="0" fontId="4" fillId="0" borderId="0" xfId="0" applyFont="1" applyBorder="1" applyAlignment="1">
      <alignment horizontal="center" wrapText="1"/>
    </xf>
    <xf numFmtId="0" fontId="6" fillId="0" borderId="0" xfId="0" applyFont="1"/>
    <xf numFmtId="0" fontId="7" fillId="0" borderId="0" xfId="0" applyFont="1"/>
    <xf numFmtId="0" fontId="8" fillId="0" borderId="0" xfId="0" applyFont="1"/>
    <xf numFmtId="0" fontId="0" fillId="0" borderId="0" xfId="0" applyAlignment="1">
      <alignment wrapText="1"/>
    </xf>
    <xf numFmtId="3" fontId="0" fillId="0" borderId="0" xfId="0" applyNumberFormat="1"/>
    <xf numFmtId="0" fontId="0" fillId="0" borderId="0" xfId="0" applyAlignment="1">
      <alignment horizontal="center"/>
    </xf>
    <xf numFmtId="0" fontId="10" fillId="0" borderId="0" xfId="0" applyFont="1"/>
    <xf numFmtId="0" fontId="4" fillId="0" borderId="0" xfId="0" applyFont="1" applyBorder="1" applyAlignment="1">
      <alignment horizontal="centerContinuous" vertical="center" wrapText="1"/>
    </xf>
    <xf numFmtId="0" fontId="4" fillId="0" borderId="0" xfId="0" applyFont="1" applyBorder="1"/>
    <xf numFmtId="0" fontId="7" fillId="0" borderId="0" xfId="0" applyFont="1" applyFill="1"/>
    <xf numFmtId="0" fontId="4" fillId="0" borderId="0" xfId="0" applyFont="1" applyFill="1" applyBorder="1" applyAlignment="1">
      <alignment horizontal="center" vertical="top" wrapText="1"/>
    </xf>
    <xf numFmtId="0" fontId="12" fillId="0" borderId="0" xfId="0" applyFont="1" applyFill="1"/>
    <xf numFmtId="0" fontId="6" fillId="0" borderId="0" xfId="0" applyFont="1" applyFill="1"/>
    <xf numFmtId="0" fontId="1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wrapText="1"/>
    </xf>
    <xf numFmtId="0" fontId="4" fillId="0" borderId="0" xfId="0" applyFont="1" applyFill="1" applyAlignment="1">
      <alignment horizontal="center" vertical="top" wrapText="1"/>
    </xf>
    <xf numFmtId="10" fontId="0" fillId="0" borderId="0" xfId="3" applyNumberFormat="1" applyFont="1"/>
    <xf numFmtId="166" fontId="0" fillId="0" borderId="0" xfId="0" applyNumberFormat="1"/>
    <xf numFmtId="0" fontId="4" fillId="0" borderId="0" xfId="0" applyFont="1" applyFill="1" applyAlignment="1">
      <alignment horizontal="centerContinuous" vertical="center" wrapText="1"/>
    </xf>
    <xf numFmtId="0" fontId="11" fillId="0" borderId="0" xfId="0" applyFont="1" applyBorder="1" applyAlignment="1">
      <alignment horizontal="center" vertical="center" wrapText="1"/>
    </xf>
    <xf numFmtId="166" fontId="2" fillId="0" borderId="0" xfId="1" applyNumberFormat="1"/>
    <xf numFmtId="0" fontId="14" fillId="0" borderId="0" xfId="0" applyFont="1"/>
    <xf numFmtId="0" fontId="10" fillId="0" borderId="0" xfId="0" applyFont="1" applyFill="1" applyBorder="1" applyAlignment="1">
      <alignment horizontal="center" vertical="top" wrapText="1"/>
    </xf>
    <xf numFmtId="0" fontId="10" fillId="0" borderId="0" xfId="0" applyFont="1" applyAlignment="1">
      <alignment wrapText="1"/>
    </xf>
    <xf numFmtId="0" fontId="10" fillId="0" borderId="0" xfId="0" applyFont="1" applyAlignment="1">
      <alignment horizontal="center"/>
    </xf>
    <xf numFmtId="0" fontId="10" fillId="0" borderId="0" xfId="0" applyFont="1" applyBorder="1" applyAlignment="1">
      <alignment horizontal="center" wrapText="1"/>
    </xf>
    <xf numFmtId="0" fontId="10" fillId="0" borderId="0" xfId="0" applyFont="1" applyAlignment="1"/>
    <xf numFmtId="0" fontId="10" fillId="0" borderId="0" xfId="0" applyFont="1" applyFill="1"/>
    <xf numFmtId="0" fontId="10" fillId="0" borderId="0" xfId="0" applyFont="1" applyFill="1" applyBorder="1" applyAlignment="1">
      <alignment horizontal="center" vertical="center" wrapText="1"/>
    </xf>
    <xf numFmtId="0" fontId="10" fillId="0" borderId="0" xfId="0" applyFont="1" applyFill="1" applyAlignment="1">
      <alignment horizontal="center"/>
    </xf>
    <xf numFmtId="0" fontId="16" fillId="0" borderId="0" xfId="0" applyFont="1" applyFill="1"/>
    <xf numFmtId="0" fontId="15" fillId="0" borderId="0" xfId="0" applyFont="1" applyFill="1" applyBorder="1" applyAlignment="1">
      <alignment horizontal="center" vertical="center" wrapText="1"/>
    </xf>
    <xf numFmtId="0" fontId="10" fillId="0" borderId="0" xfId="0" applyFont="1" applyFill="1" applyBorder="1" applyAlignment="1">
      <alignment horizontal="center" wrapText="1"/>
    </xf>
    <xf numFmtId="0" fontId="14" fillId="0" borderId="0" xfId="0" applyFont="1" applyAlignment="1">
      <alignment horizontal="center"/>
    </xf>
    <xf numFmtId="166" fontId="14" fillId="0" borderId="0" xfId="1" applyNumberFormat="1" applyFont="1"/>
    <xf numFmtId="0" fontId="17" fillId="0" borderId="0" xfId="0" quotePrefix="1" applyFont="1"/>
    <xf numFmtId="0" fontId="4" fillId="0" borderId="0" xfId="0" applyFont="1" applyFill="1"/>
    <xf numFmtId="9" fontId="4" fillId="0" borderId="1" xfId="0" applyNumberFormat="1" applyFont="1" applyBorder="1"/>
    <xf numFmtId="165" fontId="4" fillId="0" borderId="1" xfId="0" applyNumberFormat="1" applyFont="1" applyBorder="1"/>
    <xf numFmtId="0" fontId="19" fillId="0" borderId="0" xfId="0" applyFont="1"/>
    <xf numFmtId="0" fontId="21" fillId="0" borderId="0" xfId="0" applyFont="1"/>
    <xf numFmtId="0" fontId="22" fillId="0" borderId="0" xfId="0" applyFont="1"/>
    <xf numFmtId="0" fontId="4" fillId="0" borderId="2" xfId="0" applyFont="1" applyBorder="1" applyAlignment="1">
      <alignment horizontal="center"/>
    </xf>
    <xf numFmtId="0" fontId="4" fillId="0" borderId="0" xfId="0" applyFont="1" applyBorder="1" applyAlignment="1">
      <alignment horizontal="center"/>
    </xf>
    <xf numFmtId="0" fontId="4" fillId="0" borderId="2" xfId="0" applyFont="1" applyFill="1" applyBorder="1"/>
    <xf numFmtId="0" fontId="4" fillId="0" borderId="3" xfId="0" applyFont="1" applyBorder="1"/>
    <xf numFmtId="0" fontId="10" fillId="0" borderId="0"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applyAlignment="1">
      <alignment horizontal="center"/>
    </xf>
    <xf numFmtId="0" fontId="4" fillId="0" borderId="9" xfId="0" applyFont="1" applyFill="1" applyBorder="1" applyAlignment="1">
      <alignment horizontal="center"/>
    </xf>
    <xf numFmtId="0" fontId="25" fillId="0" borderId="0" xfId="0" applyFont="1" applyAlignment="1">
      <alignment horizontal="center"/>
    </xf>
    <xf numFmtId="166" fontId="25" fillId="0" borderId="0" xfId="1" applyNumberFormat="1" applyFont="1"/>
    <xf numFmtId="166" fontId="24" fillId="0" borderId="10" xfId="1" quotePrefix="1" applyNumberFormat="1" applyFont="1" applyBorder="1"/>
    <xf numFmtId="9" fontId="24" fillId="0" borderId="10" xfId="0" applyNumberFormat="1" applyFont="1" applyBorder="1" applyAlignment="1">
      <alignment horizontal="center"/>
    </xf>
    <xf numFmtId="10" fontId="24" fillId="0" borderId="10" xfId="0" applyNumberFormat="1" applyFont="1" applyBorder="1" applyAlignment="1">
      <alignment horizontal="center"/>
    </xf>
    <xf numFmtId="166" fontId="24" fillId="0" borderId="11" xfId="1" applyNumberFormat="1" applyFont="1" applyBorder="1"/>
    <xf numFmtId="10" fontId="24" fillId="0" borderId="11" xfId="0" quotePrefix="1" applyNumberFormat="1" applyFont="1" applyBorder="1" applyAlignment="1">
      <alignment horizontal="center"/>
    </xf>
    <xf numFmtId="10" fontId="24" fillId="0" borderId="11" xfId="3" applyNumberFormat="1" applyFont="1" applyBorder="1" applyAlignment="1">
      <alignment horizontal="center"/>
    </xf>
    <xf numFmtId="166" fontId="24" fillId="0" borderId="12" xfId="1" applyNumberFormat="1" applyFont="1" applyBorder="1"/>
    <xf numFmtId="10" fontId="24" fillId="0" borderId="12" xfId="0" quotePrefix="1" applyNumberFormat="1" applyFont="1" applyBorder="1" applyAlignment="1">
      <alignment horizontal="center"/>
    </xf>
    <xf numFmtId="10" fontId="24" fillId="0" borderId="12" xfId="3" applyNumberFormat="1" applyFont="1" applyBorder="1" applyAlignment="1">
      <alignment horizontal="center"/>
    </xf>
    <xf numFmtId="0" fontId="23" fillId="0" borderId="12" xfId="0" applyFont="1" applyFill="1" applyBorder="1" applyAlignment="1">
      <alignment horizontal="center"/>
    </xf>
    <xf numFmtId="166" fontId="4" fillId="0" borderId="13" xfId="1" applyNumberFormat="1" applyFont="1" applyFill="1" applyBorder="1" applyAlignment="1">
      <alignment horizontal="center"/>
    </xf>
    <xf numFmtId="0" fontId="4" fillId="0" borderId="13" xfId="0" applyFont="1" applyFill="1" applyBorder="1" applyAlignment="1">
      <alignment horizontal="center"/>
    </xf>
    <xf numFmtId="166" fontId="24" fillId="0" borderId="14" xfId="1" applyNumberFormat="1" applyFont="1" applyBorder="1" applyAlignment="1">
      <alignment horizontal="center"/>
    </xf>
    <xf numFmtId="0" fontId="14" fillId="0" borderId="15" xfId="0" applyFont="1" applyBorder="1"/>
    <xf numFmtId="0" fontId="0" fillId="0" borderId="16" xfId="0" applyBorder="1"/>
    <xf numFmtId="0" fontId="14" fillId="0" borderId="2" xfId="0" applyFont="1" applyBorder="1"/>
    <xf numFmtId="0" fontId="0" fillId="0" borderId="3" xfId="0" applyBorder="1"/>
    <xf numFmtId="167" fontId="0" fillId="0" borderId="3" xfId="1" applyNumberFormat="1" applyFont="1" applyBorder="1"/>
    <xf numFmtId="0" fontId="14" fillId="0" borderId="8" xfId="0" applyFont="1" applyBorder="1"/>
    <xf numFmtId="0" fontId="0" fillId="0" borderId="5" xfId="0" applyBorder="1"/>
    <xf numFmtId="0" fontId="0" fillId="0" borderId="1" xfId="0" applyBorder="1" applyProtection="1">
      <protection locked="0"/>
    </xf>
    <xf numFmtId="0" fontId="27" fillId="0" borderId="0" xfId="0" applyFont="1" applyAlignment="1">
      <alignment horizontal="center"/>
    </xf>
    <xf numFmtId="0" fontId="27" fillId="0" borderId="0" xfId="0" applyFont="1"/>
    <xf numFmtId="0" fontId="28" fillId="0" borderId="0" xfId="0" applyFont="1"/>
    <xf numFmtId="0" fontId="28" fillId="0" borderId="0" xfId="0" applyFont="1" applyFill="1"/>
    <xf numFmtId="0" fontId="28" fillId="0" borderId="0" xfId="0" applyFont="1" applyAlignment="1">
      <alignment horizontal="left"/>
    </xf>
    <xf numFmtId="0" fontId="28" fillId="0" borderId="0" xfId="0" applyFont="1" applyAlignment="1">
      <alignment horizontal="left" wrapText="1"/>
    </xf>
    <xf numFmtId="0" fontId="17" fillId="0" borderId="0" xfId="0" applyFont="1" applyFill="1"/>
    <xf numFmtId="0" fontId="17" fillId="0" borderId="0" xfId="0" quotePrefix="1" applyFont="1" applyFill="1"/>
    <xf numFmtId="166" fontId="24" fillId="0" borderId="10" xfId="1" quotePrefix="1" applyNumberFormat="1" applyFont="1" applyFill="1" applyBorder="1"/>
    <xf numFmtId="43" fontId="0" fillId="0" borderId="0" xfId="0" applyNumberFormat="1"/>
    <xf numFmtId="0" fontId="28" fillId="0" borderId="0" xfId="0" applyFont="1" applyAlignment="1">
      <alignment horizontal="left" indent="2"/>
    </xf>
    <xf numFmtId="0" fontId="9" fillId="2" borderId="17" xfId="0" applyFont="1" applyFill="1" applyBorder="1" applyAlignment="1">
      <alignment horizontal="center" vertical="top" wrapText="1"/>
    </xf>
    <xf numFmtId="0" fontId="9" fillId="2" borderId="18" xfId="0" applyFont="1" applyFill="1" applyBorder="1" applyAlignment="1">
      <alignment horizontal="center" vertical="top" wrapText="1"/>
    </xf>
    <xf numFmtId="0" fontId="32" fillId="2" borderId="17" xfId="0" applyFont="1" applyFill="1" applyBorder="1" applyAlignment="1">
      <alignment horizontal="right" vertical="top" wrapText="1"/>
    </xf>
    <xf numFmtId="6" fontId="32" fillId="2" borderId="18" xfId="0" applyNumberFormat="1" applyFont="1" applyFill="1" applyBorder="1" applyAlignment="1">
      <alignment horizontal="right" vertical="top" wrapText="1"/>
    </xf>
    <xf numFmtId="15" fontId="28" fillId="0" borderId="0" xfId="0" applyNumberFormat="1" applyFont="1"/>
    <xf numFmtId="0" fontId="28" fillId="0" borderId="0" xfId="0" applyFont="1" applyAlignment="1">
      <alignment wrapText="1"/>
    </xf>
    <xf numFmtId="0" fontId="28" fillId="0" borderId="0" xfId="0" applyFont="1" applyAlignment="1"/>
    <xf numFmtId="0" fontId="35" fillId="0" borderId="0" xfId="0" applyFont="1"/>
    <xf numFmtId="0" fontId="9" fillId="0" borderId="18" xfId="0" applyFont="1" applyFill="1" applyBorder="1" applyAlignment="1">
      <alignment horizontal="center" vertical="top" wrapText="1"/>
    </xf>
    <xf numFmtId="0" fontId="27" fillId="0" borderId="18" xfId="0" applyFont="1" applyFill="1" applyBorder="1" applyAlignment="1">
      <alignment horizontal="center" vertical="top" wrapText="1"/>
    </xf>
    <xf numFmtId="0" fontId="33" fillId="0" borderId="19" xfId="0" applyFont="1" applyFill="1" applyBorder="1" applyAlignment="1">
      <alignment horizontal="left" vertical="top" wrapText="1" indent="2"/>
    </xf>
    <xf numFmtId="0" fontId="33" fillId="0" borderId="18" xfId="0" applyFont="1" applyFill="1" applyBorder="1" applyAlignment="1">
      <alignment horizontal="left" vertical="top" wrapText="1" indent="2"/>
    </xf>
    <xf numFmtId="0" fontId="32" fillId="0" borderId="18" xfId="0" applyFont="1" applyFill="1" applyBorder="1" applyAlignment="1">
      <alignment horizontal="right" vertical="top" wrapText="1"/>
    </xf>
    <xf numFmtId="0" fontId="27" fillId="0" borderId="18" xfId="0" applyFont="1" applyFill="1" applyBorder="1" applyAlignment="1">
      <alignment horizontal="right" vertical="top" wrapText="1"/>
    </xf>
    <xf numFmtId="0" fontId="28" fillId="0" borderId="18" xfId="0" applyFont="1" applyFill="1" applyBorder="1" applyAlignment="1">
      <alignment horizontal="right" vertical="top" wrapText="1"/>
    </xf>
    <xf numFmtId="6" fontId="28" fillId="0" borderId="18" xfId="0" applyNumberFormat="1" applyFont="1" applyFill="1" applyBorder="1" applyAlignment="1">
      <alignment horizontal="center" vertical="top" wrapText="1"/>
    </xf>
    <xf numFmtId="0" fontId="27" fillId="0" borderId="20" xfId="0" applyFont="1" applyFill="1" applyBorder="1" applyAlignment="1">
      <alignment horizontal="center" vertical="top" wrapText="1"/>
    </xf>
    <xf numFmtId="0" fontId="27" fillId="0" borderId="21" xfId="0" applyFont="1" applyFill="1" applyBorder="1" applyAlignment="1">
      <alignment horizontal="center" vertical="top" wrapText="1"/>
    </xf>
    <xf numFmtId="0" fontId="12" fillId="0" borderId="0" xfId="0" applyFont="1"/>
    <xf numFmtId="0" fontId="36" fillId="0" borderId="0" xfId="0" applyFont="1" applyAlignment="1">
      <alignment horizontal="left"/>
    </xf>
    <xf numFmtId="0" fontId="36" fillId="0" borderId="0" xfId="0" applyFont="1"/>
    <xf numFmtId="0" fontId="36" fillId="0" borderId="0" xfId="0" applyFont="1" applyFill="1"/>
    <xf numFmtId="0" fontId="37" fillId="0" borderId="0" xfId="0" applyFont="1"/>
    <xf numFmtId="0" fontId="27" fillId="0" borderId="22" xfId="0" applyFont="1" applyBorder="1" applyAlignment="1">
      <alignment horizontal="center"/>
    </xf>
    <xf numFmtId="0" fontId="0" fillId="0" borderId="21" xfId="0" applyBorder="1"/>
    <xf numFmtId="0" fontId="27" fillId="0" borderId="19" xfId="0" applyFont="1" applyFill="1" applyBorder="1" applyAlignment="1">
      <alignment horizontal="center" vertical="top" wrapText="1"/>
    </xf>
    <xf numFmtId="0" fontId="27" fillId="0" borderId="21" xfId="0" applyFont="1" applyBorder="1" applyAlignment="1">
      <alignment horizontal="center"/>
    </xf>
    <xf numFmtId="9" fontId="0" fillId="0" borderId="0" xfId="3" applyFont="1"/>
    <xf numFmtId="0" fontId="38" fillId="6" borderId="1" xfId="0" applyFont="1" applyFill="1" applyBorder="1" applyAlignment="1">
      <alignment horizontal="center" vertical="top" wrapText="1"/>
    </xf>
    <xf numFmtId="0" fontId="0" fillId="7" borderId="23" xfId="0" applyFill="1" applyBorder="1"/>
    <xf numFmtId="0" fontId="0" fillId="7" borderId="24" xfId="0" applyFill="1" applyBorder="1"/>
    <xf numFmtId="0" fontId="0" fillId="7" borderId="25" xfId="0" applyFill="1" applyBorder="1"/>
    <xf numFmtId="0" fontId="0" fillId="7" borderId="26" xfId="0" applyFill="1" applyBorder="1"/>
    <xf numFmtId="0" fontId="0" fillId="7" borderId="0" xfId="0" applyFill="1" applyBorder="1"/>
    <xf numFmtId="0" fontId="0" fillId="7" borderId="27" xfId="0" applyFill="1" applyBorder="1"/>
    <xf numFmtId="0" fontId="3" fillId="7" borderId="0" xfId="0" applyFont="1" applyFill="1" applyBorder="1"/>
    <xf numFmtId="0" fontId="12" fillId="7" borderId="0" xfId="0" applyFont="1" applyFill="1" applyBorder="1"/>
    <xf numFmtId="0" fontId="28" fillId="7" borderId="0" xfId="0" applyFont="1" applyFill="1" applyBorder="1"/>
    <xf numFmtId="0" fontId="0" fillId="7" borderId="14" xfId="0" applyFill="1" applyBorder="1"/>
    <xf numFmtId="0" fontId="0" fillId="7" borderId="28" xfId="0" applyFill="1" applyBorder="1"/>
    <xf numFmtId="9" fontId="10" fillId="0" borderId="0" xfId="3" applyFont="1"/>
    <xf numFmtId="43" fontId="0" fillId="0" borderId="0" xfId="1" applyNumberFormat="1" applyFont="1"/>
    <xf numFmtId="0" fontId="44" fillId="0" borderId="0" xfId="0" applyFont="1"/>
    <xf numFmtId="37" fontId="39" fillId="3" borderId="13" xfId="0" applyNumberFormat="1" applyFont="1" applyFill="1" applyBorder="1" applyAlignment="1" applyProtection="1">
      <alignment horizontal="center"/>
    </xf>
    <xf numFmtId="37" fontId="39" fillId="3" borderId="29" xfId="0" applyNumberFormat="1" applyFont="1" applyFill="1" applyBorder="1" applyAlignment="1" applyProtection="1">
      <alignment horizontal="center"/>
    </xf>
    <xf numFmtId="168" fontId="39" fillId="3" borderId="29" xfId="0" applyNumberFormat="1" applyFont="1" applyFill="1" applyBorder="1" applyAlignment="1" applyProtection="1">
      <alignment horizontal="center"/>
    </xf>
    <xf numFmtId="37" fontId="4" fillId="0" borderId="10" xfId="0" applyNumberFormat="1" applyFont="1" applyBorder="1" applyAlignment="1" applyProtection="1">
      <alignment horizontal="center"/>
    </xf>
    <xf numFmtId="37" fontId="4" fillId="0" borderId="10" xfId="0" applyNumberFormat="1" applyFont="1" applyFill="1" applyBorder="1" applyAlignment="1" applyProtection="1">
      <alignment horizontal="center"/>
    </xf>
    <xf numFmtId="37" fontId="4" fillId="0" borderId="12" xfId="0" applyNumberFormat="1" applyFont="1" applyBorder="1" applyAlignment="1" applyProtection="1">
      <alignment horizontal="center"/>
    </xf>
    <xf numFmtId="37" fontId="4" fillId="0" borderId="13" xfId="0" applyNumberFormat="1" applyFont="1" applyBorder="1" applyAlignment="1" applyProtection="1">
      <alignment horizontal="center"/>
    </xf>
    <xf numFmtId="37" fontId="4" fillId="0" borderId="12" xfId="0" applyNumberFormat="1" applyFont="1" applyFill="1" applyBorder="1" applyAlignment="1" applyProtection="1">
      <alignment horizontal="center"/>
    </xf>
    <xf numFmtId="0" fontId="4" fillId="0" borderId="0" xfId="0" applyFont="1" applyFill="1" applyBorder="1" applyAlignment="1"/>
    <xf numFmtId="37" fontId="4" fillId="0" borderId="29" xfId="0" applyNumberFormat="1" applyFont="1" applyFill="1" applyBorder="1" applyAlignment="1" applyProtection="1">
      <alignment horizontal="center"/>
    </xf>
    <xf numFmtId="0" fontId="40" fillId="0" borderId="0" xfId="0" applyFont="1"/>
    <xf numFmtId="0" fontId="4" fillId="0" borderId="0" xfId="0" applyFont="1" applyFill="1" applyBorder="1"/>
    <xf numFmtId="0" fontId="0" fillId="0" borderId="0" xfId="0" applyFill="1"/>
    <xf numFmtId="0" fontId="37" fillId="0" borderId="0" xfId="0" applyFont="1" applyFill="1"/>
    <xf numFmtId="0" fontId="4" fillId="7" borderId="0" xfId="0" applyFont="1" applyFill="1" applyBorder="1"/>
    <xf numFmtId="0" fontId="28" fillId="7" borderId="26" xfId="0" applyFont="1" applyFill="1" applyBorder="1"/>
    <xf numFmtId="166" fontId="4" fillId="0" borderId="12" xfId="1" applyNumberFormat="1" applyFont="1" applyFill="1" applyBorder="1" applyAlignment="1">
      <alignment horizontal="center"/>
    </xf>
    <xf numFmtId="0" fontId="4" fillId="0" borderId="12" xfId="0" applyFont="1" applyFill="1" applyBorder="1" applyAlignment="1">
      <alignment horizontal="center"/>
    </xf>
    <xf numFmtId="166" fontId="4" fillId="0" borderId="13" xfId="1" applyNumberFormat="1" applyFont="1" applyFill="1" applyBorder="1" applyAlignment="1">
      <alignment horizontal="right"/>
    </xf>
    <xf numFmtId="166" fontId="4" fillId="0" borderId="12" xfId="1" applyNumberFormat="1" applyFont="1" applyFill="1" applyBorder="1" applyAlignment="1">
      <alignment horizontal="right"/>
    </xf>
    <xf numFmtId="9" fontId="10" fillId="0" borderId="0" xfId="3" applyFont="1" applyFill="1"/>
    <xf numFmtId="15" fontId="4" fillId="0" borderId="0" xfId="0" applyNumberFormat="1" applyFont="1" applyFill="1" applyBorder="1" applyAlignment="1">
      <alignment horizontal="center" vertical="center" wrapText="1"/>
    </xf>
    <xf numFmtId="43" fontId="0" fillId="0" borderId="0" xfId="1" applyNumberFormat="1" applyFont="1" applyFill="1"/>
    <xf numFmtId="0" fontId="3" fillId="0" borderId="0" xfId="0" applyFont="1" applyFill="1" applyBorder="1" applyAlignment="1">
      <alignment horizontal="left" vertical="top" wrapText="1"/>
    </xf>
    <xf numFmtId="0" fontId="7" fillId="0" borderId="0" xfId="0" applyFont="1" applyAlignment="1">
      <alignment wrapText="1"/>
    </xf>
    <xf numFmtId="0" fontId="7" fillId="0" borderId="0" xfId="0" applyFont="1" applyFill="1" applyAlignment="1">
      <alignment horizontal="left"/>
    </xf>
    <xf numFmtId="0" fontId="3" fillId="0" borderId="0" xfId="0" applyFont="1" applyFill="1"/>
    <xf numFmtId="0" fontId="4" fillId="0" borderId="0" xfId="0" applyFont="1" applyFill="1" applyAlignment="1">
      <alignment horizontal="right"/>
    </xf>
    <xf numFmtId="43" fontId="0" fillId="0" borderId="0" xfId="0" applyNumberFormat="1" applyFill="1"/>
    <xf numFmtId="3" fontId="4" fillId="0" borderId="0" xfId="0" applyNumberFormat="1" applyFont="1" applyFill="1" applyAlignment="1">
      <alignment horizontal="center" wrapText="1"/>
    </xf>
    <xf numFmtId="0" fontId="3" fillId="0" borderId="0" xfId="0" applyFont="1" applyFill="1" applyBorder="1" applyAlignment="1">
      <alignment horizontal="centerContinuous" vertical="center" wrapText="1"/>
    </xf>
    <xf numFmtId="4" fontId="0" fillId="0" borderId="0" xfId="0" applyNumberFormat="1" applyFill="1" applyAlignment="1">
      <alignment vertical="center"/>
    </xf>
    <xf numFmtId="6" fontId="0" fillId="0" borderId="0" xfId="0" applyNumberFormat="1"/>
    <xf numFmtId="0" fontId="35" fillId="0" borderId="0" xfId="0" applyFont="1" applyFill="1"/>
    <xf numFmtId="0" fontId="28" fillId="7" borderId="14" xfId="0" applyFont="1" applyFill="1" applyBorder="1"/>
    <xf numFmtId="0" fontId="0" fillId="6" borderId="0" xfId="0" applyFill="1"/>
    <xf numFmtId="0" fontId="43" fillId="0" borderId="0" xfId="0" applyFont="1"/>
    <xf numFmtId="0" fontId="45" fillId="8" borderId="0" xfId="4" applyFont="1" applyFill="1" applyAlignment="1">
      <alignment horizontal="center" vertical="center" wrapText="1"/>
    </xf>
    <xf numFmtId="0" fontId="42" fillId="0" borderId="0" xfId="4" applyAlignment="1">
      <alignment horizontal="center"/>
    </xf>
    <xf numFmtId="0" fontId="42" fillId="0" borderId="0" xfId="4"/>
    <xf numFmtId="3" fontId="0" fillId="0" borderId="0" xfId="0" applyNumberFormat="1" applyAlignment="1">
      <alignment horizontal="center"/>
    </xf>
    <xf numFmtId="3" fontId="42" fillId="0" borderId="0" xfId="4" applyNumberFormat="1" applyFill="1" applyAlignment="1">
      <alignment horizontal="center"/>
    </xf>
    <xf numFmtId="0" fontId="42" fillId="9" borderId="0" xfId="4" applyFill="1"/>
    <xf numFmtId="0" fontId="42" fillId="9" borderId="0" xfId="4" applyFill="1" applyAlignment="1">
      <alignment horizontal="center"/>
    </xf>
    <xf numFmtId="1" fontId="42" fillId="9" borderId="0" xfId="4" applyNumberFormat="1" applyFill="1" applyAlignment="1">
      <alignment horizontal="center"/>
    </xf>
    <xf numFmtId="3" fontId="42" fillId="9" borderId="0" xfId="4" applyNumberFormat="1" applyFill="1" applyAlignment="1">
      <alignment horizontal="center"/>
    </xf>
    <xf numFmtId="165" fontId="4" fillId="6" borderId="1" xfId="0" applyNumberFormat="1" applyFont="1" applyFill="1" applyBorder="1" applyAlignment="1">
      <alignment horizontal="center" vertical="center"/>
    </xf>
    <xf numFmtId="0" fontId="19" fillId="0" borderId="1" xfId="0" applyFont="1" applyFill="1" applyBorder="1" applyAlignment="1">
      <alignment vertical="top" wrapText="1"/>
    </xf>
    <xf numFmtId="0" fontId="26" fillId="0" borderId="0" xfId="0" applyFont="1" applyFill="1"/>
    <xf numFmtId="0" fontId="14" fillId="0" borderId="0" xfId="0" applyFont="1" applyFill="1"/>
    <xf numFmtId="0" fontId="24" fillId="0" borderId="0" xfId="0" applyFont="1" applyFill="1" applyAlignment="1">
      <alignment horizontal="center"/>
    </xf>
    <xf numFmtId="166" fontId="24" fillId="0" borderId="0" xfId="1" applyNumberFormat="1" applyFont="1" applyFill="1"/>
    <xf numFmtId="0" fontId="4" fillId="0" borderId="0" xfId="0" applyFont="1"/>
    <xf numFmtId="166" fontId="0" fillId="0" borderId="0" xfId="0" applyNumberFormat="1" applyFill="1"/>
    <xf numFmtId="166" fontId="4" fillId="0" borderId="0" xfId="0" applyNumberFormat="1" applyFont="1" applyFill="1"/>
    <xf numFmtId="0" fontId="10" fillId="0" borderId="0" xfId="0" applyFont="1" applyFill="1" applyAlignment="1"/>
    <xf numFmtId="15" fontId="4" fillId="10" borderId="0" xfId="0" applyNumberFormat="1" applyFont="1" applyFill="1" applyBorder="1" applyAlignment="1">
      <alignment horizontal="center" vertical="center" wrapText="1"/>
    </xf>
    <xf numFmtId="0" fontId="29" fillId="7" borderId="0" xfId="0" applyFont="1" applyFill="1" applyBorder="1" applyAlignment="1">
      <alignment horizontal="center"/>
    </xf>
    <xf numFmtId="165" fontId="4" fillId="0" borderId="1" xfId="0" applyNumberFormat="1" applyFont="1" applyFill="1" applyBorder="1" applyAlignment="1">
      <alignment horizontal="center" vertical="center"/>
    </xf>
    <xf numFmtId="0" fontId="3" fillId="11" borderId="1" xfId="0" applyFont="1" applyFill="1" applyBorder="1" applyAlignment="1">
      <alignment vertical="top" wrapText="1"/>
    </xf>
    <xf numFmtId="0" fontId="3" fillId="11" borderId="1" xfId="0" applyFont="1" applyFill="1" applyBorder="1" applyAlignment="1">
      <alignment horizontal="center" vertical="top" wrapText="1"/>
    </xf>
    <xf numFmtId="0" fontId="38" fillId="11" borderId="1" xfId="0" applyFont="1" applyFill="1" applyBorder="1" applyAlignment="1">
      <alignment horizontal="center" vertical="top" wrapText="1"/>
    </xf>
    <xf numFmtId="0" fontId="28" fillId="0" borderId="0" xfId="0" applyFont="1" applyFill="1" applyAlignment="1">
      <alignment wrapText="1"/>
    </xf>
    <xf numFmtId="0" fontId="28" fillId="7" borderId="0" xfId="0" applyFont="1" applyFill="1" applyBorder="1" applyAlignment="1"/>
    <xf numFmtId="0" fontId="28" fillId="0" borderId="0" xfId="0" applyFont="1" applyFill="1" applyBorder="1"/>
    <xf numFmtId="0" fontId="0" fillId="0" borderId="0" xfId="0" applyBorder="1"/>
    <xf numFmtId="0" fontId="0" fillId="7" borderId="30" xfId="0" applyFill="1" applyBorder="1"/>
    <xf numFmtId="0" fontId="41" fillId="0" borderId="0" xfId="0" applyFont="1" applyFill="1"/>
    <xf numFmtId="166" fontId="28" fillId="0" borderId="0" xfId="1" applyNumberFormat="1" applyFont="1" applyFill="1" applyAlignment="1">
      <alignment horizontal="right"/>
    </xf>
    <xf numFmtId="43" fontId="28" fillId="0" borderId="0" xfId="1" applyNumberFormat="1" applyFont="1" applyFill="1" applyAlignment="1">
      <alignment horizontal="right"/>
    </xf>
    <xf numFmtId="0" fontId="46" fillId="0" borderId="0" xfId="0" applyFont="1" applyFill="1"/>
    <xf numFmtId="0" fontId="46" fillId="0" borderId="0" xfId="0" applyFont="1"/>
    <xf numFmtId="43" fontId="3" fillId="0" borderId="0" xfId="0" applyNumberFormat="1" applyFont="1" applyFill="1"/>
    <xf numFmtId="43" fontId="3" fillId="0" borderId="0" xfId="1" applyNumberFormat="1" applyFont="1" applyFill="1"/>
    <xf numFmtId="10" fontId="0" fillId="0" borderId="0" xfId="3" applyNumberFormat="1" applyFont="1" applyFill="1"/>
    <xf numFmtId="169" fontId="0" fillId="0" borderId="0" xfId="0" applyNumberFormat="1" applyFill="1" applyAlignment="1">
      <alignment vertical="center"/>
    </xf>
    <xf numFmtId="169" fontId="0" fillId="0" borderId="0" xfId="0" applyNumberFormat="1" applyFill="1"/>
    <xf numFmtId="0" fontId="3" fillId="0" borderId="0" xfId="0" applyFont="1" applyFill="1" applyAlignment="1">
      <alignment horizontal="right"/>
    </xf>
    <xf numFmtId="169" fontId="2" fillId="0" borderId="0" xfId="0" applyNumberFormat="1" applyFont="1" applyFill="1"/>
    <xf numFmtId="15" fontId="3" fillId="0" borderId="0" xfId="0" applyNumberFormat="1" applyFont="1" applyFill="1" applyBorder="1" applyAlignment="1">
      <alignment horizontal="center" vertical="center" wrapText="1"/>
    </xf>
    <xf numFmtId="0" fontId="3" fillId="0" borderId="0" xfId="0" applyFont="1" applyFill="1" applyAlignment="1">
      <alignment horizontal="centerContinuous" vertical="center" wrapText="1"/>
    </xf>
    <xf numFmtId="0" fontId="3" fillId="0" borderId="0" xfId="0" applyFont="1" applyFill="1" applyBorder="1" applyAlignment="1">
      <alignment horizontal="center" vertical="center" wrapText="1"/>
    </xf>
    <xf numFmtId="0" fontId="28" fillId="7" borderId="26" xfId="0" applyFont="1" applyFill="1" applyBorder="1" applyAlignment="1">
      <alignment horizontal="right"/>
    </xf>
    <xf numFmtId="17" fontId="2" fillId="0" borderId="1" xfId="0" applyNumberFormat="1" applyFont="1" applyFill="1" applyBorder="1" applyAlignment="1">
      <alignment horizontal="center" vertical="center" wrapText="1"/>
    </xf>
    <xf numFmtId="17" fontId="2" fillId="0" borderId="1" xfId="0" applyNumberFormat="1" applyFont="1" applyFill="1" applyBorder="1" applyAlignment="1">
      <alignment horizontal="center" vertical="center"/>
    </xf>
    <xf numFmtId="0" fontId="2" fillId="0" borderId="0" xfId="0" applyFont="1"/>
    <xf numFmtId="0" fontId="3" fillId="0" borderId="0" xfId="0" applyFont="1" applyFill="1" applyAlignment="1">
      <alignment horizontal="center" vertical="center" wrapText="1"/>
    </xf>
    <xf numFmtId="10" fontId="0" fillId="0" borderId="0" xfId="3" applyNumberFormat="1" applyFont="1" applyAlignment="1">
      <alignment horizontal="left"/>
    </xf>
    <xf numFmtId="169" fontId="2" fillId="0" borderId="0" xfId="0" applyNumberFormat="1" applyFont="1" applyFill="1" applyAlignment="1">
      <alignment vertical="center"/>
    </xf>
    <xf numFmtId="0" fontId="18" fillId="0" borderId="0" xfId="0" applyFont="1" applyFill="1" applyBorder="1" applyAlignment="1">
      <alignment horizontal="center" vertical="center"/>
    </xf>
    <xf numFmtId="43" fontId="0" fillId="0" borderId="0" xfId="0" applyNumberFormat="1" applyAlignment="1">
      <alignment vertical="top"/>
    </xf>
    <xf numFmtId="0" fontId="3" fillId="0" borderId="0" xfId="0" applyFont="1" applyFill="1" applyBorder="1" applyAlignment="1">
      <alignment horizontal="centerContinuous" vertical="top" wrapText="1"/>
    </xf>
    <xf numFmtId="0" fontId="3" fillId="0" borderId="0" xfId="0" applyFont="1" applyFill="1" applyAlignment="1">
      <alignment horizontal="right" vertical="top" wrapText="1"/>
    </xf>
    <xf numFmtId="0" fontId="0" fillId="0" borderId="0" xfId="0" applyAlignment="1">
      <alignment vertical="top"/>
    </xf>
    <xf numFmtId="166" fontId="0" fillId="0" borderId="0" xfId="1" applyNumberFormat="1" applyFont="1"/>
    <xf numFmtId="0" fontId="3" fillId="6" borderId="9" xfId="0" applyFont="1" applyFill="1" applyBorder="1" applyAlignment="1">
      <alignment horizontal="left"/>
    </xf>
    <xf numFmtId="0" fontId="0" fillId="6" borderId="7" xfId="0" applyFill="1" applyBorder="1"/>
    <xf numFmtId="0" fontId="45" fillId="6" borderId="1" xfId="4" applyFont="1" applyFill="1" applyBorder="1" applyAlignment="1">
      <alignment horizontal="center" vertical="center" wrapText="1"/>
    </xf>
    <xf numFmtId="0" fontId="0" fillId="6" borderId="0" xfId="0" applyFill="1" applyAlignment="1">
      <alignment vertical="top"/>
    </xf>
    <xf numFmtId="0" fontId="0" fillId="6" borderId="0" xfId="0" applyFill="1" applyAlignment="1">
      <alignment horizontal="center" vertical="center" wrapText="1"/>
    </xf>
    <xf numFmtId="0" fontId="3" fillId="0" borderId="0" xfId="0" applyFont="1" applyFill="1" applyBorder="1" applyAlignment="1">
      <alignment horizontal="right" wrapText="1"/>
    </xf>
    <xf numFmtId="0" fontId="3" fillId="0" borderId="0" xfId="0" applyFont="1" applyFill="1" applyBorder="1" applyAlignment="1">
      <alignment horizontal="right" vertical="top" wrapText="1"/>
    </xf>
    <xf numFmtId="6" fontId="2" fillId="0" borderId="0" xfId="0" applyNumberFormat="1" applyFont="1"/>
    <xf numFmtId="37" fontId="39" fillId="3" borderId="12" xfId="0" applyNumberFormat="1" applyFont="1" applyFill="1" applyBorder="1" applyAlignment="1" applyProtection="1">
      <alignment horizontal="center"/>
    </xf>
    <xf numFmtId="166" fontId="24" fillId="0" borderId="10" xfId="1" quotePrefix="1" applyNumberFormat="1" applyFont="1" applyBorder="1" applyAlignment="1"/>
    <xf numFmtId="166" fontId="24" fillId="0" borderId="11" xfId="1" applyNumberFormat="1" applyFont="1" applyBorder="1" applyAlignment="1"/>
    <xf numFmtId="166" fontId="24" fillId="0" borderId="12" xfId="1" applyNumberFormat="1" applyFont="1" applyBorder="1" applyAlignment="1"/>
    <xf numFmtId="0" fontId="13" fillId="0" borderId="0" xfId="2" applyFill="1" applyAlignment="1" applyProtection="1"/>
    <xf numFmtId="0" fontId="28" fillId="6" borderId="0" xfId="0" applyFont="1" applyFill="1"/>
    <xf numFmtId="0" fontId="3" fillId="6" borderId="1" xfId="0" applyFont="1" applyFill="1" applyBorder="1" applyAlignment="1">
      <alignment horizontal="center" vertical="center" wrapText="1"/>
    </xf>
    <xf numFmtId="0" fontId="2" fillId="0" borderId="1" xfId="0" applyFont="1" applyBorder="1"/>
    <xf numFmtId="0" fontId="2" fillId="0" borderId="1" xfId="0" applyFont="1" applyFill="1" applyBorder="1"/>
    <xf numFmtId="6" fontId="2" fillId="0" borderId="1" xfId="0" applyNumberFormat="1" applyFont="1" applyFill="1" applyBorder="1"/>
    <xf numFmtId="166" fontId="2" fillId="0" borderId="10" xfId="1" applyNumberFormat="1" applyFont="1" applyFill="1" applyBorder="1" applyAlignment="1">
      <alignment horizontal="right"/>
    </xf>
    <xf numFmtId="37" fontId="3" fillId="12" borderId="13" xfId="0" applyNumberFormat="1" applyFont="1" applyFill="1" applyBorder="1" applyAlignment="1" applyProtection="1">
      <alignment horizontal="center" vertical="center" wrapText="1"/>
    </xf>
    <xf numFmtId="168" fontId="3" fillId="12" borderId="12" xfId="0" applyNumberFormat="1" applyFont="1" applyFill="1" applyBorder="1" applyAlignment="1" applyProtection="1">
      <alignment horizontal="center" vertical="center" wrapText="1"/>
    </xf>
    <xf numFmtId="0" fontId="18" fillId="0" borderId="0" xfId="0" applyFont="1" applyFill="1" applyBorder="1" applyAlignment="1">
      <alignment horizontal="center" vertical="center"/>
    </xf>
    <xf numFmtId="43" fontId="4" fillId="0" borderId="0" xfId="1" applyFont="1"/>
    <xf numFmtId="43" fontId="0" fillId="0" borderId="0" xfId="1" applyFont="1"/>
    <xf numFmtId="43" fontId="4" fillId="0" borderId="0" xfId="1" applyFont="1" applyFill="1"/>
    <xf numFmtId="43" fontId="3" fillId="0" borderId="0" xfId="1" applyFont="1" applyAlignment="1">
      <alignment horizontal="center"/>
    </xf>
    <xf numFmtId="43" fontId="0" fillId="6" borderId="0" xfId="1" applyNumberFormat="1" applyFont="1" applyFill="1"/>
    <xf numFmtId="37" fontId="39" fillId="14" borderId="23" xfId="0" applyNumberFormat="1" applyFont="1" applyFill="1" applyBorder="1" applyAlignment="1" applyProtection="1">
      <alignment horizontal="center"/>
    </xf>
    <xf numFmtId="37" fontId="39" fillId="14" borderId="26" xfId="0" applyNumberFormat="1" applyFont="1" applyFill="1" applyBorder="1" applyAlignment="1" applyProtection="1">
      <alignment horizontal="center"/>
    </xf>
    <xf numFmtId="37" fontId="39" fillId="14" borderId="10" xfId="0" applyNumberFormat="1" applyFont="1" applyFill="1" applyBorder="1" applyAlignment="1" applyProtection="1">
      <alignment horizontal="center"/>
    </xf>
    <xf numFmtId="37" fontId="39" fillId="14" borderId="30" xfId="0" applyNumberFormat="1" applyFont="1" applyFill="1" applyBorder="1" applyAlignment="1" applyProtection="1">
      <alignment horizontal="center"/>
    </xf>
    <xf numFmtId="168" fontId="39" fillId="14" borderId="12" xfId="0" applyNumberFormat="1" applyFont="1" applyFill="1" applyBorder="1" applyAlignment="1" applyProtection="1">
      <alignment horizontal="center"/>
    </xf>
    <xf numFmtId="0" fontId="18" fillId="0" borderId="0" xfId="0" applyFont="1" applyFill="1" applyAlignment="1">
      <alignment horizontal="center"/>
    </xf>
    <xf numFmtId="0" fontId="0" fillId="0" borderId="0" xfId="0" applyFill="1" applyAlignment="1">
      <alignment horizontal="center"/>
    </xf>
    <xf numFmtId="166" fontId="0" fillId="0" borderId="0" xfId="1" applyNumberFormat="1" applyFont="1" applyAlignment="1">
      <alignment horizontal="center"/>
    </xf>
    <xf numFmtId="166" fontId="0" fillId="0" borderId="0" xfId="1" applyNumberFormat="1" applyFont="1" applyAlignment="1"/>
    <xf numFmtId="0" fontId="2" fillId="0" borderId="0" xfId="0" applyFont="1" applyAlignment="1">
      <alignment horizontal="center"/>
    </xf>
    <xf numFmtId="0" fontId="3" fillId="0" borderId="0" xfId="0" applyFont="1"/>
    <xf numFmtId="165" fontId="2" fillId="6"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42" fillId="0" borderId="0" xfId="4" applyFill="1"/>
    <xf numFmtId="0" fontId="42" fillId="0" borderId="0" xfId="4" applyFill="1" applyAlignment="1">
      <alignment horizontal="center"/>
    </xf>
    <xf numFmtId="1" fontId="42" fillId="0" borderId="0" xfId="4" applyNumberFormat="1" applyFill="1" applyAlignment="1">
      <alignment horizontal="center"/>
    </xf>
    <xf numFmtId="0" fontId="45" fillId="0" borderId="0" xfId="4" applyFont="1" applyFill="1" applyAlignment="1">
      <alignment horizontal="center" vertical="center" wrapText="1"/>
    </xf>
    <xf numFmtId="37" fontId="39" fillId="14" borderId="13" xfId="0" applyNumberFormat="1" applyFont="1" applyFill="1" applyBorder="1" applyAlignment="1" applyProtection="1">
      <alignment horizontal="center"/>
    </xf>
    <xf numFmtId="43" fontId="4" fillId="0" borderId="0" xfId="1" applyFont="1" applyAlignment="1">
      <alignment horizontal="center"/>
    </xf>
    <xf numFmtId="166" fontId="0" fillId="6" borderId="0" xfId="1" applyNumberFormat="1" applyFont="1" applyFill="1" applyAlignment="1">
      <alignment horizontal="center"/>
    </xf>
    <xf numFmtId="43" fontId="4" fillId="0" borderId="0" xfId="1" applyFont="1" applyFill="1" applyAlignment="1">
      <alignment horizontal="center"/>
    </xf>
    <xf numFmtId="43" fontId="0" fillId="0" borderId="0" xfId="1" applyFont="1" applyAlignment="1">
      <alignment horizontal="center"/>
    </xf>
    <xf numFmtId="164" fontId="28" fillId="0" borderId="0" xfId="0" applyNumberFormat="1" applyFont="1" applyFill="1" applyAlignment="1" applyProtection="1">
      <alignment horizontal="left"/>
      <protection locked="0"/>
    </xf>
    <xf numFmtId="43" fontId="28" fillId="0" borderId="0" xfId="1" applyFont="1" applyFill="1" applyAlignment="1" applyProtection="1">
      <protection locked="0"/>
    </xf>
    <xf numFmtId="166" fontId="48" fillId="0" borderId="0" xfId="1" applyNumberFormat="1" applyFont="1" applyFill="1" applyAlignment="1">
      <alignment horizontal="left"/>
    </xf>
    <xf numFmtId="0" fontId="49" fillId="0" borderId="0" xfId="0" applyFont="1"/>
    <xf numFmtId="0" fontId="29" fillId="7" borderId="0" xfId="0" applyFont="1" applyFill="1" applyBorder="1" applyAlignment="1">
      <alignment horizontal="center"/>
    </xf>
    <xf numFmtId="0" fontId="30" fillId="7" borderId="0" xfId="0" applyFont="1" applyFill="1" applyBorder="1" applyAlignment="1">
      <alignment horizontal="center"/>
    </xf>
    <xf numFmtId="0" fontId="31" fillId="7" borderId="0" xfId="0" applyFont="1" applyFill="1" applyBorder="1" applyAlignment="1">
      <alignment horizontal="center"/>
    </xf>
    <xf numFmtId="0" fontId="48" fillId="0" borderId="0" xfId="0" applyFont="1" applyFill="1" applyAlignment="1">
      <alignment horizontal="center" wrapText="1"/>
    </xf>
    <xf numFmtId="0" fontId="19" fillId="0" borderId="0" xfId="0" applyFont="1" applyAlignment="1">
      <alignment horizontal="center"/>
    </xf>
    <xf numFmtId="0" fontId="20" fillId="11" borderId="0" xfId="0" applyFont="1" applyFill="1" applyAlignment="1">
      <alignment horizontal="center"/>
    </xf>
    <xf numFmtId="0" fontId="21" fillId="0" borderId="0" xfId="0" applyFont="1" applyFill="1" applyAlignment="1">
      <alignment horizontal="center"/>
    </xf>
    <xf numFmtId="0" fontId="7" fillId="13" borderId="0" xfId="0" applyFont="1" applyFill="1" applyAlignment="1">
      <alignment horizontal="center" vertical="center" wrapText="1"/>
    </xf>
    <xf numFmtId="0" fontId="12" fillId="13" borderId="0" xfId="0" applyFont="1" applyFill="1" applyAlignment="1">
      <alignment horizontal="center" wrapText="1"/>
    </xf>
    <xf numFmtId="0" fontId="7" fillId="13" borderId="0" xfId="0" applyFont="1" applyFill="1" applyAlignment="1">
      <alignment horizontal="center" vertical="center"/>
    </xf>
    <xf numFmtId="37" fontId="3" fillId="4" borderId="31" xfId="0" applyNumberFormat="1" applyFont="1" applyFill="1" applyBorder="1" applyAlignment="1" applyProtection="1">
      <alignment horizontal="center" vertical="center" textRotation="90"/>
    </xf>
    <xf numFmtId="37" fontId="3" fillId="4" borderId="10" xfId="0" applyNumberFormat="1" applyFont="1" applyFill="1" applyBorder="1" applyAlignment="1" applyProtection="1">
      <alignment horizontal="center" vertical="center" textRotation="90"/>
    </xf>
    <xf numFmtId="37" fontId="3" fillId="4" borderId="12" xfId="0" applyNumberFormat="1" applyFont="1" applyFill="1" applyBorder="1" applyAlignment="1" applyProtection="1">
      <alignment horizontal="center" vertical="center" textRotation="90"/>
    </xf>
    <xf numFmtId="0" fontId="3" fillId="5" borderId="10" xfId="0" applyFont="1" applyFill="1" applyBorder="1" applyAlignment="1">
      <alignment horizontal="center" vertical="center" textRotation="90"/>
    </xf>
    <xf numFmtId="0" fontId="3" fillId="5" borderId="29" xfId="0" applyFont="1" applyFill="1" applyBorder="1" applyAlignment="1">
      <alignment horizontal="center" vertical="center" textRotation="90"/>
    </xf>
    <xf numFmtId="0" fontId="3" fillId="5" borderId="31" xfId="0" applyFont="1" applyFill="1" applyBorder="1" applyAlignment="1">
      <alignment horizontal="center" vertical="center" textRotation="90"/>
    </xf>
    <xf numFmtId="0" fontId="18" fillId="0" borderId="0" xfId="0" applyFont="1" applyFill="1" applyBorder="1" applyAlignment="1">
      <alignment horizontal="center" vertical="center"/>
    </xf>
    <xf numFmtId="0" fontId="27" fillId="0" borderId="32" xfId="0" applyFont="1" applyFill="1" applyBorder="1" applyAlignment="1">
      <alignment vertical="top" wrapText="1"/>
    </xf>
    <xf numFmtId="0" fontId="27" fillId="0" borderId="34" xfId="0" applyFont="1" applyFill="1" applyBorder="1" applyAlignment="1">
      <alignment vertical="top" wrapText="1"/>
    </xf>
    <xf numFmtId="0" fontId="28" fillId="0" borderId="0" xfId="0" applyFont="1" applyAlignment="1">
      <alignment horizontal="left" wrapText="1"/>
    </xf>
    <xf numFmtId="0" fontId="9" fillId="2" borderId="34" xfId="0" applyFont="1" applyFill="1" applyBorder="1" applyAlignment="1">
      <alignment horizontal="center" vertical="top" wrapText="1"/>
    </xf>
    <xf numFmtId="0" fontId="9" fillId="2" borderId="18" xfId="0" applyFont="1" applyFill="1" applyBorder="1" applyAlignment="1">
      <alignment horizontal="center" vertical="top" wrapText="1"/>
    </xf>
    <xf numFmtId="0" fontId="27" fillId="0" borderId="22" xfId="0" applyFont="1" applyBorder="1" applyAlignment="1">
      <alignment horizontal="center"/>
    </xf>
    <xf numFmtId="0" fontId="27" fillId="0" borderId="35" xfId="0" applyFont="1" applyBorder="1" applyAlignment="1">
      <alignment horizontal="center"/>
    </xf>
    <xf numFmtId="0" fontId="28" fillId="0" borderId="0" xfId="0" applyFont="1" applyAlignment="1">
      <alignment horizontal="left"/>
    </xf>
    <xf numFmtId="0" fontId="12" fillId="0" borderId="0" xfId="0" applyFont="1" applyAlignment="1">
      <alignment horizontal="left"/>
    </xf>
    <xf numFmtId="0" fontId="27" fillId="0" borderId="13" xfId="0" applyFont="1" applyFill="1" applyBorder="1" applyAlignment="1">
      <alignment vertical="top" wrapText="1"/>
    </xf>
    <xf numFmtId="0" fontId="27" fillId="0" borderId="12" xfId="0" applyFont="1" applyFill="1" applyBorder="1" applyAlignment="1">
      <alignment vertical="top" wrapText="1"/>
    </xf>
    <xf numFmtId="0" fontId="32" fillId="2" borderId="33" xfId="0" applyFont="1" applyFill="1" applyBorder="1" applyAlignment="1">
      <alignment vertical="top" wrapText="1"/>
    </xf>
    <xf numFmtId="0" fontId="32" fillId="2" borderId="17" xfId="0" applyFont="1" applyFill="1" applyBorder="1" applyAlignment="1">
      <alignment vertical="top" wrapText="1"/>
    </xf>
    <xf numFmtId="0" fontId="32" fillId="0" borderId="33" xfId="0" applyFont="1" applyFill="1" applyBorder="1" applyAlignment="1">
      <alignment vertical="top" wrapText="1"/>
    </xf>
    <xf numFmtId="0" fontId="32" fillId="0" borderId="17" xfId="0" applyFont="1" applyFill="1" applyBorder="1" applyAlignment="1">
      <alignment vertical="top" wrapText="1"/>
    </xf>
    <xf numFmtId="166" fontId="24" fillId="0" borderId="0" xfId="1" applyNumberFormat="1" applyFont="1" applyBorder="1" applyAlignment="1">
      <alignment horizontal="center"/>
    </xf>
    <xf numFmtId="10" fontId="4" fillId="6" borderId="1" xfId="0" applyNumberFormat="1" applyFont="1" applyFill="1" applyBorder="1" applyAlignment="1">
      <alignment horizontal="center" vertical="center"/>
    </xf>
  </cellXfs>
  <cellStyles count="6">
    <cellStyle name="Comma" xfId="1" builtinId="3"/>
    <cellStyle name="Hyperlink" xfId="2" builtinId="8"/>
    <cellStyle name="Normal" xfId="0" builtinId="0"/>
    <cellStyle name="Normal 2" xfId="5"/>
    <cellStyle name="Normal 7" xfId="4"/>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FF"/>
      <color rgb="FFFFFFCC"/>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xdr:col>
      <xdr:colOff>600075</xdr:colOff>
      <xdr:row>2</xdr:row>
      <xdr:rowOff>142875</xdr:rowOff>
    </xdr:from>
    <xdr:to>
      <xdr:col>10</xdr:col>
      <xdr:colOff>552450</xdr:colOff>
      <xdr:row>4</xdr:row>
      <xdr:rowOff>219075</xdr:rowOff>
    </xdr:to>
    <xdr:pic>
      <xdr:nvPicPr>
        <xdr:cNvPr id="5269" name="Picture 2">
          <a:extLst>
            <a:ext uri="{FF2B5EF4-FFF2-40B4-BE49-F238E27FC236}">
              <a16:creationId xmlns:a16="http://schemas.microsoft.com/office/drawing/2014/main" id="{00000000-0008-0000-0000-00009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476250"/>
          <a:ext cx="2390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608077</xdr:colOff>
      <xdr:row>60</xdr:row>
      <xdr:rowOff>36882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2190477" cy="97523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847725</xdr:colOff>
      <xdr:row>12</xdr:row>
      <xdr:rowOff>95250</xdr:rowOff>
    </xdr:from>
    <xdr:to>
      <xdr:col>6</xdr:col>
      <xdr:colOff>1028700</xdr:colOff>
      <xdr:row>12</xdr:row>
      <xdr:rowOff>95250</xdr:rowOff>
    </xdr:to>
    <xdr:sp macro="" textlink="">
      <xdr:nvSpPr>
        <xdr:cNvPr id="3220" name="Line 1">
          <a:extLst>
            <a:ext uri="{FF2B5EF4-FFF2-40B4-BE49-F238E27FC236}">
              <a16:creationId xmlns:a16="http://schemas.microsoft.com/office/drawing/2014/main" id="{00000000-0008-0000-0900-0000940C0000}"/>
            </a:ext>
          </a:extLst>
        </xdr:cNvPr>
        <xdr:cNvSpPr>
          <a:spLocks noChangeShapeType="1"/>
        </xdr:cNvSpPr>
      </xdr:nvSpPr>
      <xdr:spPr bwMode="auto">
        <a:xfrm>
          <a:off x="6981825" y="21336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15</xdr:col>
      <xdr:colOff>608382</xdr:colOff>
      <xdr:row>43</xdr:row>
      <xdr:rowOff>132484</xdr:rowOff>
    </xdr:to>
    <xdr:pic>
      <xdr:nvPicPr>
        <xdr:cNvPr id="132" name="Picture 131">
          <a:extLst>
            <a:ext uri="{FF2B5EF4-FFF2-40B4-BE49-F238E27FC236}">
              <a16:creationId xmlns:a16="http://schemas.microsoft.com/office/drawing/2014/main" id="{00000000-0008-0000-0A00-000084000000}"/>
            </a:ext>
          </a:extLst>
        </xdr:cNvPr>
        <xdr:cNvPicPr>
          <a:picLocks noChangeAspect="1"/>
        </xdr:cNvPicPr>
      </xdr:nvPicPr>
      <xdr:blipFill>
        <a:blip xmlns:r="http://schemas.openxmlformats.org/officeDocument/2006/relationships" r:embed="rId1"/>
        <a:stretch>
          <a:fillRect/>
        </a:stretch>
      </xdr:blipFill>
      <xdr:spPr>
        <a:xfrm>
          <a:off x="0" y="161925"/>
          <a:ext cx="9752382" cy="6933334"/>
        </a:xfrm>
        <a:prstGeom prst="rect">
          <a:avLst/>
        </a:prstGeom>
      </xdr:spPr>
    </xdr:pic>
    <xdr:clientData/>
  </xdr:twoCellAnchor>
  <xdr:twoCellAnchor editAs="oneCell">
    <xdr:from>
      <xdr:col>0</xdr:col>
      <xdr:colOff>0</xdr:colOff>
      <xdr:row>45</xdr:row>
      <xdr:rowOff>0</xdr:rowOff>
    </xdr:from>
    <xdr:to>
      <xdr:col>15</xdr:col>
      <xdr:colOff>608382</xdr:colOff>
      <xdr:row>87</xdr:row>
      <xdr:rowOff>132484</xdr:rowOff>
    </xdr:to>
    <xdr:pic>
      <xdr:nvPicPr>
        <xdr:cNvPr id="134" name="Picture 133">
          <a:extLst>
            <a:ext uri="{FF2B5EF4-FFF2-40B4-BE49-F238E27FC236}">
              <a16:creationId xmlns:a16="http://schemas.microsoft.com/office/drawing/2014/main" id="{00000000-0008-0000-0A00-000086000000}"/>
            </a:ext>
          </a:extLst>
        </xdr:cNvPr>
        <xdr:cNvPicPr>
          <a:picLocks noChangeAspect="1"/>
        </xdr:cNvPicPr>
      </xdr:nvPicPr>
      <xdr:blipFill>
        <a:blip xmlns:r="http://schemas.openxmlformats.org/officeDocument/2006/relationships" r:embed="rId2"/>
        <a:stretch>
          <a:fillRect/>
        </a:stretch>
      </xdr:blipFill>
      <xdr:spPr>
        <a:xfrm>
          <a:off x="0" y="7286625"/>
          <a:ext cx="9752382" cy="6933334"/>
        </a:xfrm>
        <a:prstGeom prst="rect">
          <a:avLst/>
        </a:prstGeom>
      </xdr:spPr>
    </xdr:pic>
    <xdr:clientData/>
  </xdr:twoCellAnchor>
  <xdr:twoCellAnchor editAs="oneCell">
    <xdr:from>
      <xdr:col>0</xdr:col>
      <xdr:colOff>0</xdr:colOff>
      <xdr:row>89</xdr:row>
      <xdr:rowOff>0</xdr:rowOff>
    </xdr:from>
    <xdr:to>
      <xdr:col>15</xdr:col>
      <xdr:colOff>608382</xdr:colOff>
      <xdr:row>131</xdr:row>
      <xdr:rowOff>132484</xdr:rowOff>
    </xdr:to>
    <xdr:pic>
      <xdr:nvPicPr>
        <xdr:cNvPr id="136" name="Picture 135">
          <a:extLst>
            <a:ext uri="{FF2B5EF4-FFF2-40B4-BE49-F238E27FC236}">
              <a16:creationId xmlns:a16="http://schemas.microsoft.com/office/drawing/2014/main" id="{00000000-0008-0000-0A00-000088000000}"/>
            </a:ext>
          </a:extLst>
        </xdr:cNvPr>
        <xdr:cNvPicPr>
          <a:picLocks noChangeAspect="1"/>
        </xdr:cNvPicPr>
      </xdr:nvPicPr>
      <xdr:blipFill>
        <a:blip xmlns:r="http://schemas.openxmlformats.org/officeDocument/2006/relationships" r:embed="rId3"/>
        <a:stretch>
          <a:fillRect/>
        </a:stretch>
      </xdr:blipFill>
      <xdr:spPr>
        <a:xfrm>
          <a:off x="0" y="14411325"/>
          <a:ext cx="9752382" cy="69333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v.uk/government/publications/rates-and-allowances-national-insurance-contributions/rates-and-allowances-national-insurance-contribu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sheetPr>
  <dimension ref="A1:N35"/>
  <sheetViews>
    <sheetView showGridLines="0" showRowColHeaders="0" view="pageLayout" topLeftCell="B3" zoomScaleNormal="100" workbookViewId="0">
      <selection activeCell="F18" sqref="F18"/>
    </sheetView>
  </sheetViews>
  <sheetFormatPr defaultRowHeight="12.75" x14ac:dyDescent="0.2"/>
  <cols>
    <col min="12" max="12" width="12.140625" customWidth="1"/>
  </cols>
  <sheetData>
    <row r="1" spans="1:14" ht="13.5" thickBot="1" x14ac:dyDescent="0.25"/>
    <row r="2" spans="1:14" x14ac:dyDescent="0.2">
      <c r="E2" s="120"/>
      <c r="F2" s="121"/>
      <c r="G2" s="121"/>
      <c r="H2" s="121"/>
      <c r="I2" s="121"/>
      <c r="J2" s="121"/>
      <c r="K2" s="121"/>
      <c r="L2" s="121"/>
      <c r="M2" s="121"/>
      <c r="N2" s="122"/>
    </row>
    <row r="3" spans="1:14" x14ac:dyDescent="0.2">
      <c r="E3" s="123"/>
      <c r="F3" s="124"/>
      <c r="G3" s="124"/>
      <c r="H3" s="124"/>
      <c r="I3" s="124"/>
      <c r="J3" s="124"/>
      <c r="K3" s="124"/>
      <c r="L3" s="124"/>
      <c r="M3" s="124"/>
      <c r="N3" s="125"/>
    </row>
    <row r="4" spans="1:14" ht="33.75" x14ac:dyDescent="0.5">
      <c r="E4" s="123"/>
      <c r="F4" s="282"/>
      <c r="G4" s="282"/>
      <c r="H4" s="282"/>
      <c r="I4" s="282"/>
      <c r="J4" s="282"/>
      <c r="K4" s="282"/>
      <c r="L4" s="282"/>
      <c r="M4" s="124"/>
      <c r="N4" s="125"/>
    </row>
    <row r="5" spans="1:14" ht="33.75" x14ac:dyDescent="0.5">
      <c r="A5" s="146"/>
      <c r="E5" s="123"/>
      <c r="F5" s="191"/>
      <c r="G5" s="191"/>
      <c r="H5" s="191"/>
      <c r="I5" s="191"/>
      <c r="J5" s="191"/>
      <c r="K5" s="191"/>
      <c r="L5" s="191"/>
      <c r="M5" s="124"/>
      <c r="N5" s="125"/>
    </row>
    <row r="6" spans="1:14" x14ac:dyDescent="0.2">
      <c r="E6" s="123"/>
      <c r="F6" s="124"/>
      <c r="G6" s="124"/>
      <c r="H6" s="124"/>
      <c r="I6" s="124"/>
      <c r="J6" s="124"/>
      <c r="K6" s="124"/>
      <c r="L6" s="124"/>
      <c r="M6" s="124"/>
      <c r="N6" s="125"/>
    </row>
    <row r="7" spans="1:14" x14ac:dyDescent="0.2">
      <c r="E7" s="123"/>
      <c r="F7" s="124"/>
      <c r="G7" s="124"/>
      <c r="H7" s="124"/>
      <c r="I7" s="124"/>
      <c r="J7" s="124"/>
      <c r="K7" s="124"/>
      <c r="L7" s="124"/>
      <c r="M7" s="124"/>
      <c r="N7" s="125"/>
    </row>
    <row r="8" spans="1:14" x14ac:dyDescent="0.2">
      <c r="E8" s="123"/>
      <c r="F8" s="124"/>
      <c r="G8" s="124"/>
      <c r="H8" s="124"/>
      <c r="I8" s="124"/>
      <c r="J8" s="124"/>
      <c r="K8" s="124"/>
      <c r="L8" s="124"/>
      <c r="M8" s="124"/>
      <c r="N8" s="125"/>
    </row>
    <row r="9" spans="1:14" x14ac:dyDescent="0.2">
      <c r="E9" s="123"/>
      <c r="F9" s="283" t="s">
        <v>147</v>
      </c>
      <c r="G9" s="283"/>
      <c r="H9" s="283"/>
      <c r="I9" s="283"/>
      <c r="J9" s="283"/>
      <c r="K9" s="283"/>
      <c r="L9" s="283"/>
      <c r="M9" s="124"/>
      <c r="N9" s="125"/>
    </row>
    <row r="10" spans="1:14" x14ac:dyDescent="0.2">
      <c r="E10" s="123"/>
      <c r="F10" s="283"/>
      <c r="G10" s="283"/>
      <c r="H10" s="283"/>
      <c r="I10" s="283"/>
      <c r="J10" s="283"/>
      <c r="K10" s="283"/>
      <c r="L10" s="283"/>
      <c r="M10" s="124"/>
      <c r="N10" s="125"/>
    </row>
    <row r="11" spans="1:14" x14ac:dyDescent="0.2">
      <c r="E11" s="123"/>
      <c r="F11" s="126"/>
      <c r="G11" s="126"/>
      <c r="H11" s="126"/>
      <c r="I11" s="126"/>
      <c r="J11" s="126"/>
      <c r="K11" s="126"/>
      <c r="L11" s="126"/>
      <c r="M11" s="124"/>
      <c r="N11" s="125"/>
    </row>
    <row r="12" spans="1:14" ht="20.25" x14ac:dyDescent="0.3">
      <c r="E12" s="123"/>
      <c r="F12" s="284" t="s">
        <v>196</v>
      </c>
      <c r="G12" s="284"/>
      <c r="H12" s="284"/>
      <c r="I12" s="284"/>
      <c r="J12" s="284"/>
      <c r="K12" s="284"/>
      <c r="L12" s="284"/>
      <c r="M12" s="124"/>
      <c r="N12" s="125"/>
    </row>
    <row r="13" spans="1:14" x14ac:dyDescent="0.2">
      <c r="E13" s="123"/>
      <c r="F13" s="124"/>
      <c r="G13" s="124"/>
      <c r="H13" s="124"/>
      <c r="I13" s="124"/>
      <c r="J13" s="124"/>
      <c r="K13" s="124"/>
      <c r="L13" s="124"/>
      <c r="M13" s="124"/>
      <c r="N13" s="125"/>
    </row>
    <row r="14" spans="1:14" ht="15.75" x14ac:dyDescent="0.25">
      <c r="E14" s="123"/>
      <c r="F14" s="127" t="s">
        <v>102</v>
      </c>
      <c r="G14" s="128"/>
      <c r="H14" s="128"/>
      <c r="I14" s="124"/>
      <c r="J14" s="124"/>
      <c r="K14" s="124"/>
      <c r="L14" s="124"/>
      <c r="M14" s="124"/>
      <c r="N14" s="125"/>
    </row>
    <row r="15" spans="1:14" ht="15" x14ac:dyDescent="0.2">
      <c r="E15" s="123"/>
      <c r="F15" s="128"/>
      <c r="G15" s="128"/>
      <c r="H15" s="128"/>
      <c r="I15" s="124"/>
      <c r="J15" s="124"/>
      <c r="K15" s="124"/>
      <c r="L15" s="124"/>
      <c r="M15" s="124"/>
      <c r="N15" s="125"/>
    </row>
    <row r="16" spans="1:14" ht="15" x14ac:dyDescent="0.2">
      <c r="E16" s="149">
        <v>1</v>
      </c>
      <c r="F16" s="128" t="s">
        <v>103</v>
      </c>
      <c r="G16" s="128"/>
      <c r="H16" s="128"/>
      <c r="I16" s="124"/>
      <c r="J16" s="124"/>
      <c r="K16" s="124"/>
      <c r="L16" s="124"/>
      <c r="M16" s="124"/>
      <c r="N16" s="125"/>
    </row>
    <row r="17" spans="5:14" ht="15" x14ac:dyDescent="0.2">
      <c r="E17" s="149">
        <v>2</v>
      </c>
      <c r="F17" s="128" t="s">
        <v>254</v>
      </c>
      <c r="G17" s="128"/>
      <c r="H17" s="128"/>
      <c r="I17" s="124"/>
      <c r="J17" s="124"/>
      <c r="K17" s="124"/>
      <c r="L17" s="124"/>
      <c r="M17" s="148" t="s">
        <v>148</v>
      </c>
      <c r="N17" s="125"/>
    </row>
    <row r="18" spans="5:14" ht="15" x14ac:dyDescent="0.2">
      <c r="E18" s="149"/>
      <c r="F18" s="128" t="s">
        <v>219</v>
      </c>
      <c r="G18" s="128"/>
      <c r="H18" s="128"/>
      <c r="I18" s="124"/>
      <c r="J18" s="124"/>
      <c r="K18" s="124"/>
      <c r="L18" s="124"/>
      <c r="M18" s="124"/>
      <c r="N18" s="125"/>
    </row>
    <row r="19" spans="5:14" ht="15" x14ac:dyDescent="0.2">
      <c r="E19" s="216" t="s">
        <v>195</v>
      </c>
      <c r="F19" s="128" t="s">
        <v>220</v>
      </c>
      <c r="G19" s="128"/>
      <c r="H19" s="128"/>
      <c r="I19" s="124"/>
      <c r="J19" s="124"/>
      <c r="K19" s="124"/>
      <c r="L19" s="124"/>
      <c r="M19" s="124"/>
      <c r="N19" s="125"/>
    </row>
    <row r="20" spans="5:14" ht="15" x14ac:dyDescent="0.2">
      <c r="E20" s="216" t="s">
        <v>194</v>
      </c>
      <c r="F20" s="128" t="s">
        <v>221</v>
      </c>
      <c r="G20" s="128"/>
      <c r="H20" s="128"/>
      <c r="I20" s="124"/>
      <c r="J20" s="124"/>
      <c r="K20" s="124"/>
      <c r="L20" s="124"/>
      <c r="M20" s="124"/>
      <c r="N20" s="125"/>
    </row>
    <row r="21" spans="5:14" ht="15" x14ac:dyDescent="0.2">
      <c r="E21" s="149">
        <v>4</v>
      </c>
      <c r="F21" s="128" t="s">
        <v>251</v>
      </c>
      <c r="G21" s="128"/>
      <c r="H21" s="128"/>
      <c r="I21" s="124"/>
      <c r="J21" s="124"/>
      <c r="K21" s="124"/>
      <c r="L21" s="124"/>
      <c r="M21" s="124"/>
      <c r="N21" s="125"/>
    </row>
    <row r="22" spans="5:14" ht="15" x14ac:dyDescent="0.2">
      <c r="E22" s="149">
        <v>5</v>
      </c>
      <c r="F22" s="197" t="s">
        <v>252</v>
      </c>
      <c r="G22" s="128"/>
      <c r="H22" s="128"/>
      <c r="I22" s="124"/>
      <c r="J22" s="124"/>
      <c r="K22" s="124"/>
      <c r="L22" s="124"/>
      <c r="M22" s="124"/>
      <c r="N22" s="125"/>
    </row>
    <row r="23" spans="5:14" ht="15" x14ac:dyDescent="0.2">
      <c r="E23" s="149">
        <v>6</v>
      </c>
      <c r="F23" s="128" t="s">
        <v>253</v>
      </c>
      <c r="G23" s="124"/>
      <c r="H23" s="124"/>
      <c r="I23" s="124"/>
      <c r="J23" s="124"/>
      <c r="K23" s="124"/>
      <c r="L23" s="124"/>
      <c r="M23" s="124"/>
      <c r="N23" s="125"/>
    </row>
    <row r="24" spans="5:14" ht="15" x14ac:dyDescent="0.2">
      <c r="E24" s="149"/>
      <c r="F24" s="128"/>
      <c r="G24" s="124"/>
      <c r="H24" s="124"/>
      <c r="I24" s="124"/>
      <c r="J24" s="124"/>
      <c r="K24" s="124"/>
      <c r="L24" s="124"/>
      <c r="M24" s="124"/>
      <c r="N24" s="125"/>
    </row>
    <row r="25" spans="5:14" ht="15" x14ac:dyDescent="0.2">
      <c r="E25" s="149"/>
      <c r="F25" s="128"/>
      <c r="G25" s="128"/>
      <c r="H25" s="124"/>
      <c r="I25" s="124"/>
      <c r="J25" s="124"/>
      <c r="K25" s="124"/>
      <c r="L25" s="124"/>
      <c r="M25" s="124"/>
      <c r="N25" s="125"/>
    </row>
    <row r="26" spans="5:14" ht="15" x14ac:dyDescent="0.2">
      <c r="E26" s="149"/>
      <c r="F26" s="128"/>
      <c r="G26" s="124"/>
      <c r="H26" s="124"/>
      <c r="I26" s="124"/>
      <c r="J26" s="124"/>
      <c r="K26" s="124"/>
      <c r="L26" s="124"/>
      <c r="M26" s="124"/>
      <c r="N26" s="125"/>
    </row>
    <row r="27" spans="5:14" ht="15.75" thickBot="1" x14ac:dyDescent="0.25">
      <c r="E27" s="200"/>
      <c r="F27" s="168"/>
      <c r="G27" s="129"/>
      <c r="H27" s="129"/>
      <c r="I27" s="129"/>
      <c r="J27" s="129"/>
      <c r="K27" s="129"/>
      <c r="L27" s="129"/>
      <c r="M27" s="129"/>
      <c r="N27" s="130"/>
    </row>
    <row r="28" spans="5:14" ht="15" x14ac:dyDescent="0.2">
      <c r="F28" s="198"/>
    </row>
    <row r="29" spans="5:14" ht="15" x14ac:dyDescent="0.2">
      <c r="F29" s="198"/>
    </row>
    <row r="30" spans="5:14" ht="15" x14ac:dyDescent="0.2">
      <c r="F30" s="198"/>
    </row>
    <row r="31" spans="5:14" ht="15" x14ac:dyDescent="0.2">
      <c r="F31" s="198"/>
    </row>
    <row r="32" spans="5:14" ht="15" x14ac:dyDescent="0.2">
      <c r="F32" s="198"/>
    </row>
    <row r="33" spans="6:6" ht="15" x14ac:dyDescent="0.2">
      <c r="F33" s="198"/>
    </row>
    <row r="34" spans="6:6" ht="15" x14ac:dyDescent="0.2">
      <c r="F34" s="198"/>
    </row>
    <row r="35" spans="6:6" x14ac:dyDescent="0.2">
      <c r="F35" s="199"/>
    </row>
  </sheetData>
  <mergeCells count="3">
    <mergeCell ref="F4:L4"/>
    <mergeCell ref="F9:L10"/>
    <mergeCell ref="F12:L12"/>
  </mergeCells>
  <phoneticPr fontId="5" type="noConversion"/>
  <pageMargins left="0.75" right="0.75" top="1" bottom="1" header="0.5" footer="0.5"/>
  <pageSetup paperSize="9" scale="61" orientation="portrait" r:id="rId1"/>
  <headerFooter alignWithMargins="0">
    <oddFooter>&amp;Z&amp;F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39997558519241921"/>
    <pageSetUpPr fitToPage="1"/>
  </sheetPr>
  <dimension ref="A1:H93"/>
  <sheetViews>
    <sheetView topLeftCell="B80" zoomScaleNormal="100" workbookViewId="0">
      <selection activeCell="H25" sqref="H25"/>
    </sheetView>
  </sheetViews>
  <sheetFormatPr defaultRowHeight="12.75" x14ac:dyDescent="0.2"/>
  <cols>
    <col min="1" max="1" width="10.28515625" hidden="1" customWidth="1"/>
    <col min="2" max="2" width="25.7109375" style="24" customWidth="1"/>
    <col min="3" max="3" width="16.140625" style="8" customWidth="1"/>
    <col min="4" max="4" width="17.140625" style="24" customWidth="1"/>
    <col min="5" max="5" width="24.28515625" style="8" customWidth="1"/>
    <col min="6" max="6" width="6.85546875" customWidth="1"/>
    <col min="7" max="7" width="16" customWidth="1"/>
    <col min="8" max="8" width="9.28515625" bestFit="1" customWidth="1"/>
  </cols>
  <sheetData>
    <row r="1" spans="1:8" s="146" customFormat="1" ht="18" x14ac:dyDescent="0.25">
      <c r="A1" s="183"/>
      <c r="B1" s="182" t="s">
        <v>188</v>
      </c>
      <c r="C1" s="184"/>
      <c r="D1" s="185"/>
      <c r="E1" s="184"/>
      <c r="F1" s="183"/>
      <c r="G1" s="183"/>
    </row>
    <row r="2" spans="1:8" x14ac:dyDescent="0.2">
      <c r="A2" s="25"/>
      <c r="C2" s="57"/>
      <c r="D2" s="58"/>
      <c r="E2" s="57"/>
      <c r="F2" s="25"/>
      <c r="G2" s="25"/>
    </row>
    <row r="3" spans="1:8" ht="13.5" customHeight="1" x14ac:dyDescent="0.2">
      <c r="A3" s="25"/>
      <c r="B3" s="314" t="s">
        <v>101</v>
      </c>
      <c r="C3" s="314"/>
      <c r="D3" s="314"/>
      <c r="E3" s="314"/>
      <c r="F3" s="25"/>
      <c r="G3" s="25"/>
    </row>
    <row r="4" spans="1:8" ht="13.5" customHeight="1" thickBot="1" x14ac:dyDescent="0.25">
      <c r="A4" s="25"/>
      <c r="B4" s="71"/>
      <c r="C4" s="71"/>
      <c r="D4" s="71"/>
      <c r="E4" s="71"/>
      <c r="F4" s="25"/>
      <c r="G4" s="25"/>
    </row>
    <row r="5" spans="1:8" x14ac:dyDescent="0.2">
      <c r="A5" s="25"/>
      <c r="B5" s="152" t="s">
        <v>150</v>
      </c>
      <c r="C5" s="70" t="s">
        <v>80</v>
      </c>
      <c r="D5" s="69" t="s">
        <v>152</v>
      </c>
      <c r="E5" s="70" t="s">
        <v>84</v>
      </c>
      <c r="F5" s="25"/>
      <c r="G5" s="25"/>
    </row>
    <row r="6" spans="1:8" ht="13.5" thickBot="1" x14ac:dyDescent="0.25">
      <c r="A6" s="86" t="s">
        <v>81</v>
      </c>
      <c r="B6" s="153" t="s">
        <v>149</v>
      </c>
      <c r="C6" s="151" t="s">
        <v>82</v>
      </c>
      <c r="D6" s="150" t="s">
        <v>151</v>
      </c>
      <c r="E6" s="68"/>
      <c r="F6" s="25"/>
      <c r="G6" s="25"/>
    </row>
    <row r="7" spans="1:8" hidden="1" x14ac:dyDescent="0.2">
      <c r="A7" s="87" t="s">
        <v>135</v>
      </c>
      <c r="B7" s="88">
        <v>7956</v>
      </c>
      <c r="C7" s="60" t="s">
        <v>83</v>
      </c>
      <c r="D7" s="59"/>
      <c r="E7" s="61"/>
      <c r="F7" s="25"/>
      <c r="G7" s="25"/>
    </row>
    <row r="8" spans="1:8" x14ac:dyDescent="0.2">
      <c r="A8" s="39"/>
      <c r="B8" s="247" t="s">
        <v>229</v>
      </c>
      <c r="C8" s="60">
        <v>0</v>
      </c>
      <c r="D8" s="238">
        <v>0</v>
      </c>
      <c r="E8" s="61">
        <v>0</v>
      </c>
      <c r="F8" s="25"/>
      <c r="G8" s="25"/>
    </row>
    <row r="9" spans="1:8" x14ac:dyDescent="0.2">
      <c r="A9" s="25"/>
      <c r="B9" s="62">
        <v>9000</v>
      </c>
      <c r="C9" s="63" t="str">
        <f t="shared" ref="C9:C68" si="0">+$A$7</f>
        <v>13.8%</v>
      </c>
      <c r="D9" s="239">
        <f t="shared" ref="D9:D68" si="1">(B9-$B$7)*$A$7</f>
        <v>144.072</v>
      </c>
      <c r="E9" s="64">
        <f t="shared" ref="E9:E68" si="2">D9/B9</f>
        <v>1.6008000000000001E-2</v>
      </c>
      <c r="F9" s="25"/>
      <c r="G9" s="25"/>
    </row>
    <row r="10" spans="1:8" x14ac:dyDescent="0.2">
      <c r="A10" s="25"/>
      <c r="B10" s="62">
        <v>10000</v>
      </c>
      <c r="C10" s="63" t="str">
        <f t="shared" si="0"/>
        <v>13.8%</v>
      </c>
      <c r="D10" s="239">
        <f t="shared" si="1"/>
        <v>282.072</v>
      </c>
      <c r="E10" s="64">
        <f t="shared" si="2"/>
        <v>2.8207200000000002E-2</v>
      </c>
      <c r="F10" s="25"/>
      <c r="G10" s="25"/>
    </row>
    <row r="11" spans="1:8" x14ac:dyDescent="0.2">
      <c r="A11" s="25"/>
      <c r="B11" s="62">
        <v>11000</v>
      </c>
      <c r="C11" s="63" t="str">
        <f t="shared" si="0"/>
        <v>13.8%</v>
      </c>
      <c r="D11" s="239">
        <f t="shared" si="1"/>
        <v>420.07200000000006</v>
      </c>
      <c r="E11" s="64">
        <f t="shared" si="2"/>
        <v>3.8188363636363638E-2</v>
      </c>
      <c r="F11" s="25"/>
      <c r="G11" s="72"/>
      <c r="H11" s="73"/>
    </row>
    <row r="12" spans="1:8" x14ac:dyDescent="0.2">
      <c r="A12" s="25"/>
      <c r="B12" s="62">
        <v>12000</v>
      </c>
      <c r="C12" s="63" t="str">
        <f t="shared" si="0"/>
        <v>13.8%</v>
      </c>
      <c r="D12" s="239">
        <f t="shared" si="1"/>
        <v>558.072</v>
      </c>
      <c r="E12" s="64">
        <f t="shared" si="2"/>
        <v>4.6505999999999999E-2</v>
      </c>
      <c r="F12" s="25"/>
      <c r="G12" s="74" t="s">
        <v>99</v>
      </c>
      <c r="H12" s="75"/>
    </row>
    <row r="13" spans="1:8" x14ac:dyDescent="0.2">
      <c r="A13" s="25"/>
      <c r="B13" s="62">
        <v>13000</v>
      </c>
      <c r="C13" s="63" t="str">
        <f t="shared" si="0"/>
        <v>13.8%</v>
      </c>
      <c r="D13" s="239">
        <f t="shared" si="1"/>
        <v>696.072</v>
      </c>
      <c r="E13" s="64">
        <f t="shared" si="2"/>
        <v>5.3544000000000001E-2</v>
      </c>
      <c r="F13" s="25"/>
      <c r="G13" s="74" t="s">
        <v>97</v>
      </c>
      <c r="H13" s="79">
        <v>15000</v>
      </c>
    </row>
    <row r="14" spans="1:8" x14ac:dyDescent="0.2">
      <c r="A14" s="25"/>
      <c r="B14" s="62">
        <v>14000</v>
      </c>
      <c r="C14" s="63" t="str">
        <f t="shared" si="0"/>
        <v>13.8%</v>
      </c>
      <c r="D14" s="239">
        <f t="shared" si="1"/>
        <v>834.07200000000012</v>
      </c>
      <c r="E14" s="64">
        <f t="shared" si="2"/>
        <v>5.9576571428571437E-2</v>
      </c>
      <c r="F14" s="25"/>
      <c r="G14" s="74"/>
      <c r="H14" s="75"/>
    </row>
    <row r="15" spans="1:8" x14ac:dyDescent="0.2">
      <c r="A15" s="25"/>
      <c r="B15" s="62">
        <v>15000</v>
      </c>
      <c r="C15" s="63" t="str">
        <f t="shared" si="0"/>
        <v>13.8%</v>
      </c>
      <c r="D15" s="239">
        <f t="shared" si="1"/>
        <v>972.07200000000012</v>
      </c>
      <c r="E15" s="64">
        <f t="shared" si="2"/>
        <v>6.480480000000001E-2</v>
      </c>
      <c r="F15" s="25"/>
      <c r="G15" s="74" t="s">
        <v>100</v>
      </c>
      <c r="H15" s="75"/>
    </row>
    <row r="16" spans="1:8" x14ac:dyDescent="0.2">
      <c r="A16" s="25"/>
      <c r="B16" s="62">
        <v>16000</v>
      </c>
      <c r="C16" s="63" t="str">
        <f t="shared" si="0"/>
        <v>13.8%</v>
      </c>
      <c r="D16" s="239">
        <f t="shared" si="1"/>
        <v>1110.0720000000001</v>
      </c>
      <c r="E16" s="64">
        <f t="shared" si="2"/>
        <v>6.9379500000000011E-2</v>
      </c>
      <c r="F16" s="25"/>
      <c r="G16" s="74" t="s">
        <v>98</v>
      </c>
      <c r="H16" s="76">
        <f>IF(H13&lt;B7,"0.00",SUM(H13-B7)*13.8/100)</f>
        <v>972.07200000000012</v>
      </c>
    </row>
    <row r="17" spans="1:8" x14ac:dyDescent="0.2">
      <c r="A17" s="25"/>
      <c r="B17" s="62">
        <v>17000</v>
      </c>
      <c r="C17" s="63" t="str">
        <f t="shared" si="0"/>
        <v>13.8%</v>
      </c>
      <c r="D17" s="239">
        <f t="shared" si="1"/>
        <v>1248.0720000000001</v>
      </c>
      <c r="E17" s="64">
        <f t="shared" si="2"/>
        <v>7.3416000000000009E-2</v>
      </c>
      <c r="F17" s="25"/>
      <c r="G17" s="77"/>
      <c r="H17" s="78"/>
    </row>
    <row r="18" spans="1:8" x14ac:dyDescent="0.2">
      <c r="A18" s="25"/>
      <c r="B18" s="62">
        <v>18000</v>
      </c>
      <c r="C18" s="63" t="str">
        <f t="shared" si="0"/>
        <v>13.8%</v>
      </c>
      <c r="D18" s="239">
        <f t="shared" si="1"/>
        <v>1386.0720000000001</v>
      </c>
      <c r="E18" s="64">
        <f t="shared" si="2"/>
        <v>7.7004000000000003E-2</v>
      </c>
      <c r="F18" s="25"/>
      <c r="G18" s="25"/>
    </row>
    <row r="19" spans="1:8" x14ac:dyDescent="0.2">
      <c r="A19" s="25"/>
      <c r="B19" s="62">
        <v>19000</v>
      </c>
      <c r="C19" s="63" t="str">
        <f t="shared" si="0"/>
        <v>13.8%</v>
      </c>
      <c r="D19" s="239">
        <f t="shared" si="1"/>
        <v>1524.0720000000001</v>
      </c>
      <c r="E19" s="64">
        <f t="shared" si="2"/>
        <v>8.0214315789473689E-2</v>
      </c>
      <c r="F19" s="25"/>
      <c r="G19" s="25"/>
    </row>
    <row r="20" spans="1:8" x14ac:dyDescent="0.2">
      <c r="A20" s="25"/>
      <c r="B20" s="62">
        <v>20000</v>
      </c>
      <c r="C20" s="63" t="str">
        <f t="shared" si="0"/>
        <v>13.8%</v>
      </c>
      <c r="D20" s="239">
        <f t="shared" si="1"/>
        <v>1662.0720000000001</v>
      </c>
      <c r="E20" s="64">
        <f t="shared" si="2"/>
        <v>8.31036E-2</v>
      </c>
      <c r="F20" s="25"/>
      <c r="G20" s="25"/>
    </row>
    <row r="21" spans="1:8" x14ac:dyDescent="0.2">
      <c r="A21" s="25"/>
      <c r="B21" s="62">
        <v>21000</v>
      </c>
      <c r="C21" s="63" t="str">
        <f t="shared" si="0"/>
        <v>13.8%</v>
      </c>
      <c r="D21" s="239">
        <f t="shared" si="1"/>
        <v>1800.0720000000001</v>
      </c>
      <c r="E21" s="64">
        <f t="shared" si="2"/>
        <v>8.5717714285714286E-2</v>
      </c>
      <c r="F21" s="25"/>
      <c r="G21" s="25"/>
    </row>
    <row r="22" spans="1:8" x14ac:dyDescent="0.2">
      <c r="A22" s="25"/>
      <c r="B22" s="62">
        <v>22000</v>
      </c>
      <c r="C22" s="63" t="str">
        <f t="shared" si="0"/>
        <v>13.8%</v>
      </c>
      <c r="D22" s="239">
        <f t="shared" si="1"/>
        <v>1938.0720000000001</v>
      </c>
      <c r="E22" s="64">
        <f t="shared" si="2"/>
        <v>8.8094181818181821E-2</v>
      </c>
      <c r="F22" s="25"/>
      <c r="G22" s="25"/>
    </row>
    <row r="23" spans="1:8" x14ac:dyDescent="0.2">
      <c r="A23" s="25"/>
      <c r="B23" s="62">
        <v>23000</v>
      </c>
      <c r="C23" s="63" t="str">
        <f t="shared" si="0"/>
        <v>13.8%</v>
      </c>
      <c r="D23" s="239">
        <f t="shared" si="1"/>
        <v>2076.0720000000001</v>
      </c>
      <c r="E23" s="64">
        <f t="shared" si="2"/>
        <v>9.0264000000000011E-2</v>
      </c>
      <c r="F23" s="25"/>
      <c r="G23" s="25"/>
    </row>
    <row r="24" spans="1:8" x14ac:dyDescent="0.2">
      <c r="A24" s="25"/>
      <c r="B24" s="62">
        <v>24000</v>
      </c>
      <c r="C24" s="63" t="str">
        <f t="shared" si="0"/>
        <v>13.8%</v>
      </c>
      <c r="D24" s="239">
        <f t="shared" si="1"/>
        <v>2214.0720000000001</v>
      </c>
      <c r="E24" s="64">
        <f t="shared" si="2"/>
        <v>9.2253000000000002E-2</v>
      </c>
      <c r="F24" s="25"/>
      <c r="G24" s="25"/>
    </row>
    <row r="25" spans="1:8" x14ac:dyDescent="0.2">
      <c r="A25" s="25"/>
      <c r="B25" s="62">
        <v>25000</v>
      </c>
      <c r="C25" s="63" t="str">
        <f t="shared" si="0"/>
        <v>13.8%</v>
      </c>
      <c r="D25" s="239">
        <f t="shared" si="1"/>
        <v>2352.0720000000001</v>
      </c>
      <c r="E25" s="64">
        <f t="shared" si="2"/>
        <v>9.4082880000000008E-2</v>
      </c>
      <c r="F25" s="25"/>
      <c r="G25" s="25"/>
    </row>
    <row r="26" spans="1:8" x14ac:dyDescent="0.2">
      <c r="A26" s="25"/>
      <c r="B26" s="62">
        <v>26000</v>
      </c>
      <c r="C26" s="63" t="str">
        <f t="shared" si="0"/>
        <v>13.8%</v>
      </c>
      <c r="D26" s="239">
        <f t="shared" si="1"/>
        <v>2490.0720000000001</v>
      </c>
      <c r="E26" s="64">
        <f t="shared" si="2"/>
        <v>9.577200000000001E-2</v>
      </c>
      <c r="F26" s="25"/>
      <c r="G26" s="25"/>
    </row>
    <row r="27" spans="1:8" x14ac:dyDescent="0.2">
      <c r="A27" s="25"/>
      <c r="B27" s="62">
        <v>27000</v>
      </c>
      <c r="C27" s="63" t="str">
        <f t="shared" si="0"/>
        <v>13.8%</v>
      </c>
      <c r="D27" s="239">
        <f t="shared" si="1"/>
        <v>2628.0720000000001</v>
      </c>
      <c r="E27" s="64">
        <f t="shared" si="2"/>
        <v>9.7336000000000006E-2</v>
      </c>
      <c r="F27" s="25"/>
      <c r="G27" s="25"/>
    </row>
    <row r="28" spans="1:8" x14ac:dyDescent="0.2">
      <c r="A28" s="25"/>
      <c r="B28" s="62">
        <v>28000</v>
      </c>
      <c r="C28" s="63" t="str">
        <f t="shared" si="0"/>
        <v>13.8%</v>
      </c>
      <c r="D28" s="239">
        <f t="shared" si="1"/>
        <v>2766.0720000000001</v>
      </c>
      <c r="E28" s="64">
        <f t="shared" si="2"/>
        <v>9.8788285714285717E-2</v>
      </c>
      <c r="F28" s="25"/>
      <c r="G28" s="25"/>
    </row>
    <row r="29" spans="1:8" x14ac:dyDescent="0.2">
      <c r="A29" s="25"/>
      <c r="B29" s="62">
        <v>29000</v>
      </c>
      <c r="C29" s="63" t="str">
        <f t="shared" si="0"/>
        <v>13.8%</v>
      </c>
      <c r="D29" s="239">
        <f t="shared" si="1"/>
        <v>2904.0720000000001</v>
      </c>
      <c r="E29" s="64">
        <f t="shared" si="2"/>
        <v>0.10014041379310346</v>
      </c>
      <c r="F29" s="25"/>
      <c r="G29" s="25"/>
    </row>
    <row r="30" spans="1:8" x14ac:dyDescent="0.2">
      <c r="A30" s="25"/>
      <c r="B30" s="62">
        <v>30000</v>
      </c>
      <c r="C30" s="63" t="str">
        <f t="shared" si="0"/>
        <v>13.8%</v>
      </c>
      <c r="D30" s="239">
        <f t="shared" si="1"/>
        <v>3042.0720000000001</v>
      </c>
      <c r="E30" s="64">
        <f t="shared" si="2"/>
        <v>0.1014024</v>
      </c>
      <c r="F30" s="25"/>
      <c r="G30" s="25"/>
    </row>
    <row r="31" spans="1:8" x14ac:dyDescent="0.2">
      <c r="A31" s="25"/>
      <c r="B31" s="62">
        <v>30940</v>
      </c>
      <c r="C31" s="63" t="str">
        <f t="shared" si="0"/>
        <v>13.8%</v>
      </c>
      <c r="D31" s="239">
        <f t="shared" si="1"/>
        <v>3171.7920000000004</v>
      </c>
      <c r="E31" s="64">
        <f t="shared" si="2"/>
        <v>0.10251428571428572</v>
      </c>
      <c r="F31" s="25"/>
      <c r="G31" s="25"/>
    </row>
    <row r="32" spans="1:8" x14ac:dyDescent="0.2">
      <c r="A32" s="25"/>
      <c r="B32" s="62">
        <v>30941</v>
      </c>
      <c r="C32" s="63" t="str">
        <f t="shared" si="0"/>
        <v>13.8%</v>
      </c>
      <c r="D32" s="239">
        <f t="shared" si="1"/>
        <v>3171.9300000000003</v>
      </c>
      <c r="E32" s="64">
        <f t="shared" si="2"/>
        <v>0.10251543259752433</v>
      </c>
      <c r="F32" s="25"/>
      <c r="G32" s="25"/>
    </row>
    <row r="33" spans="1:7" x14ac:dyDescent="0.2">
      <c r="A33" s="25"/>
      <c r="B33" s="62">
        <v>31000</v>
      </c>
      <c r="C33" s="63" t="str">
        <f t="shared" si="0"/>
        <v>13.8%</v>
      </c>
      <c r="D33" s="239">
        <f t="shared" si="1"/>
        <v>3180.0720000000001</v>
      </c>
      <c r="E33" s="64">
        <f t="shared" si="2"/>
        <v>0.10258296774193548</v>
      </c>
      <c r="F33" s="25"/>
      <c r="G33" s="25"/>
    </row>
    <row r="34" spans="1:7" x14ac:dyDescent="0.2">
      <c r="A34" s="25"/>
      <c r="B34" s="62">
        <v>32000</v>
      </c>
      <c r="C34" s="63" t="str">
        <f t="shared" si="0"/>
        <v>13.8%</v>
      </c>
      <c r="D34" s="239">
        <f t="shared" si="1"/>
        <v>3318.0720000000001</v>
      </c>
      <c r="E34" s="64">
        <f t="shared" si="2"/>
        <v>0.10368975</v>
      </c>
      <c r="F34" s="25"/>
      <c r="G34" s="25"/>
    </row>
    <row r="35" spans="1:7" x14ac:dyDescent="0.2">
      <c r="A35" s="25"/>
      <c r="B35" s="62">
        <v>33000</v>
      </c>
      <c r="C35" s="63" t="str">
        <f t="shared" si="0"/>
        <v>13.8%</v>
      </c>
      <c r="D35" s="239">
        <f t="shared" si="1"/>
        <v>3456.0720000000001</v>
      </c>
      <c r="E35" s="64">
        <f t="shared" si="2"/>
        <v>0.10472945454545454</v>
      </c>
      <c r="F35" s="25"/>
      <c r="G35" s="25"/>
    </row>
    <row r="36" spans="1:7" x14ac:dyDescent="0.2">
      <c r="A36" s="25"/>
      <c r="B36" s="62">
        <v>34000</v>
      </c>
      <c r="C36" s="63" t="str">
        <f t="shared" si="0"/>
        <v>13.8%</v>
      </c>
      <c r="D36" s="239">
        <f t="shared" si="1"/>
        <v>3594.0720000000001</v>
      </c>
      <c r="E36" s="64">
        <f t="shared" si="2"/>
        <v>0.10570800000000001</v>
      </c>
      <c r="F36" s="25"/>
      <c r="G36" s="25"/>
    </row>
    <row r="37" spans="1:7" x14ac:dyDescent="0.2">
      <c r="A37" s="25"/>
      <c r="B37" s="62">
        <v>35000</v>
      </c>
      <c r="C37" s="63" t="str">
        <f t="shared" si="0"/>
        <v>13.8%</v>
      </c>
      <c r="D37" s="239">
        <f t="shared" si="1"/>
        <v>3732.0720000000001</v>
      </c>
      <c r="E37" s="64">
        <f t="shared" si="2"/>
        <v>0.10663062857142858</v>
      </c>
      <c r="F37" s="25"/>
      <c r="G37" s="25"/>
    </row>
    <row r="38" spans="1:7" x14ac:dyDescent="0.2">
      <c r="A38" s="25"/>
      <c r="B38" s="62">
        <v>36000</v>
      </c>
      <c r="C38" s="63" t="str">
        <f t="shared" si="0"/>
        <v>13.8%</v>
      </c>
      <c r="D38" s="239">
        <f t="shared" si="1"/>
        <v>3870.0720000000001</v>
      </c>
      <c r="E38" s="64">
        <f t="shared" si="2"/>
        <v>0.107502</v>
      </c>
      <c r="F38" s="25"/>
      <c r="G38" s="25"/>
    </row>
    <row r="39" spans="1:7" x14ac:dyDescent="0.2">
      <c r="A39" s="25"/>
      <c r="B39" s="62">
        <v>37000</v>
      </c>
      <c r="C39" s="63" t="str">
        <f t="shared" si="0"/>
        <v>13.8%</v>
      </c>
      <c r="D39" s="239">
        <f t="shared" si="1"/>
        <v>4008.0720000000001</v>
      </c>
      <c r="E39" s="64">
        <f t="shared" si="2"/>
        <v>0.10832627027027027</v>
      </c>
      <c r="F39" s="25"/>
      <c r="G39" s="25"/>
    </row>
    <row r="40" spans="1:7" x14ac:dyDescent="0.2">
      <c r="A40" s="25"/>
      <c r="B40" s="62">
        <v>38000</v>
      </c>
      <c r="C40" s="63" t="str">
        <f t="shared" si="0"/>
        <v>13.8%</v>
      </c>
      <c r="D40" s="239">
        <f t="shared" si="1"/>
        <v>4146.0720000000001</v>
      </c>
      <c r="E40" s="64">
        <f t="shared" si="2"/>
        <v>0.10910715789473685</v>
      </c>
      <c r="F40" s="25"/>
      <c r="G40" s="25"/>
    </row>
    <row r="41" spans="1:7" x14ac:dyDescent="0.2">
      <c r="A41" s="25"/>
      <c r="B41" s="62">
        <v>39000</v>
      </c>
      <c r="C41" s="63" t="str">
        <f t="shared" si="0"/>
        <v>13.8%</v>
      </c>
      <c r="D41" s="239">
        <f t="shared" si="1"/>
        <v>4284.0720000000001</v>
      </c>
      <c r="E41" s="64">
        <f t="shared" si="2"/>
        <v>0.109848</v>
      </c>
      <c r="F41" s="25"/>
      <c r="G41" s="25"/>
    </row>
    <row r="42" spans="1:7" x14ac:dyDescent="0.2">
      <c r="A42" s="25"/>
      <c r="B42" s="62">
        <v>40000</v>
      </c>
      <c r="C42" s="63" t="str">
        <f t="shared" si="0"/>
        <v>13.8%</v>
      </c>
      <c r="D42" s="239">
        <f t="shared" si="1"/>
        <v>4422.0720000000001</v>
      </c>
      <c r="E42" s="64">
        <f t="shared" si="2"/>
        <v>0.11055180000000001</v>
      </c>
      <c r="F42" s="25"/>
      <c r="G42" s="25"/>
    </row>
    <row r="43" spans="1:7" x14ac:dyDescent="0.2">
      <c r="A43" s="25"/>
      <c r="B43" s="62">
        <v>41000</v>
      </c>
      <c r="C43" s="63" t="str">
        <f t="shared" si="0"/>
        <v>13.8%</v>
      </c>
      <c r="D43" s="239">
        <f t="shared" si="1"/>
        <v>4560.0720000000001</v>
      </c>
      <c r="E43" s="64">
        <f t="shared" si="2"/>
        <v>0.11122126829268293</v>
      </c>
      <c r="F43" s="25"/>
      <c r="G43" s="25"/>
    </row>
    <row r="44" spans="1:7" x14ac:dyDescent="0.2">
      <c r="A44" s="25"/>
      <c r="B44" s="62">
        <v>42000</v>
      </c>
      <c r="C44" s="63" t="str">
        <f t="shared" si="0"/>
        <v>13.8%</v>
      </c>
      <c r="D44" s="239">
        <f t="shared" si="1"/>
        <v>4698.0720000000001</v>
      </c>
      <c r="E44" s="64">
        <f t="shared" si="2"/>
        <v>0.11185885714285715</v>
      </c>
      <c r="F44" s="25"/>
      <c r="G44" s="25"/>
    </row>
    <row r="45" spans="1:7" x14ac:dyDescent="0.2">
      <c r="A45" s="25"/>
      <c r="B45" s="62">
        <v>43000</v>
      </c>
      <c r="C45" s="63" t="str">
        <f t="shared" si="0"/>
        <v>13.8%</v>
      </c>
      <c r="D45" s="239">
        <f t="shared" si="1"/>
        <v>4836.0720000000001</v>
      </c>
      <c r="E45" s="64">
        <f t="shared" si="2"/>
        <v>0.11246679069767442</v>
      </c>
      <c r="F45" s="25"/>
      <c r="G45" s="25"/>
    </row>
    <row r="46" spans="1:7" x14ac:dyDescent="0.2">
      <c r="A46" s="25"/>
      <c r="B46" s="62">
        <v>44000</v>
      </c>
      <c r="C46" s="63" t="str">
        <f t="shared" si="0"/>
        <v>13.8%</v>
      </c>
      <c r="D46" s="239">
        <f t="shared" si="1"/>
        <v>4974.0720000000001</v>
      </c>
      <c r="E46" s="64">
        <f t="shared" si="2"/>
        <v>0.11304709090909092</v>
      </c>
      <c r="F46" s="25"/>
      <c r="G46" s="25"/>
    </row>
    <row r="47" spans="1:7" x14ac:dyDescent="0.2">
      <c r="A47" s="25"/>
      <c r="B47" s="62">
        <v>45000</v>
      </c>
      <c r="C47" s="63" t="str">
        <f t="shared" si="0"/>
        <v>13.8%</v>
      </c>
      <c r="D47" s="239">
        <f t="shared" si="1"/>
        <v>5112.0720000000001</v>
      </c>
      <c r="E47" s="64">
        <f t="shared" si="2"/>
        <v>0.1136016</v>
      </c>
      <c r="F47" s="25"/>
      <c r="G47" s="25"/>
    </row>
    <row r="48" spans="1:7" x14ac:dyDescent="0.2">
      <c r="A48" s="25"/>
      <c r="B48" s="62">
        <v>46000</v>
      </c>
      <c r="C48" s="63" t="str">
        <f t="shared" si="0"/>
        <v>13.8%</v>
      </c>
      <c r="D48" s="239">
        <f t="shared" si="1"/>
        <v>5250.0720000000001</v>
      </c>
      <c r="E48" s="64">
        <f t="shared" si="2"/>
        <v>0.114132</v>
      </c>
      <c r="F48" s="25"/>
      <c r="G48" s="25"/>
    </row>
    <row r="49" spans="1:7" x14ac:dyDescent="0.2">
      <c r="A49" s="25"/>
      <c r="B49" s="62">
        <v>47000</v>
      </c>
      <c r="C49" s="63" t="str">
        <f t="shared" si="0"/>
        <v>13.8%</v>
      </c>
      <c r="D49" s="239">
        <f t="shared" si="1"/>
        <v>5388.0720000000001</v>
      </c>
      <c r="E49" s="64">
        <f t="shared" si="2"/>
        <v>0.11463982978723404</v>
      </c>
      <c r="F49" s="25"/>
      <c r="G49" s="25"/>
    </row>
    <row r="50" spans="1:7" x14ac:dyDescent="0.2">
      <c r="A50" s="25"/>
      <c r="B50" s="62">
        <v>48000</v>
      </c>
      <c r="C50" s="63" t="str">
        <f t="shared" si="0"/>
        <v>13.8%</v>
      </c>
      <c r="D50" s="239">
        <f t="shared" si="1"/>
        <v>5526.0720000000001</v>
      </c>
      <c r="E50" s="64">
        <f t="shared" si="2"/>
        <v>0.11512650000000001</v>
      </c>
      <c r="F50" s="25"/>
      <c r="G50" s="25"/>
    </row>
    <row r="51" spans="1:7" x14ac:dyDescent="0.2">
      <c r="A51" s="25"/>
      <c r="B51" s="62">
        <v>49000</v>
      </c>
      <c r="C51" s="63" t="str">
        <f t="shared" si="0"/>
        <v>13.8%</v>
      </c>
      <c r="D51" s="239">
        <f t="shared" si="1"/>
        <v>5664.0720000000001</v>
      </c>
      <c r="E51" s="64">
        <f t="shared" si="2"/>
        <v>0.11559330612244899</v>
      </c>
      <c r="F51" s="25"/>
      <c r="G51" s="25"/>
    </row>
    <row r="52" spans="1:7" x14ac:dyDescent="0.2">
      <c r="A52" s="25"/>
      <c r="B52" s="62">
        <v>50000</v>
      </c>
      <c r="C52" s="63" t="str">
        <f t="shared" si="0"/>
        <v>13.8%</v>
      </c>
      <c r="D52" s="239">
        <f t="shared" si="1"/>
        <v>5802.0720000000001</v>
      </c>
      <c r="E52" s="64">
        <f t="shared" si="2"/>
        <v>0.11604144</v>
      </c>
      <c r="F52" s="25"/>
      <c r="G52" s="25"/>
    </row>
    <row r="53" spans="1:7" x14ac:dyDescent="0.2">
      <c r="A53" s="25"/>
      <c r="B53" s="62">
        <v>51000</v>
      </c>
      <c r="C53" s="63" t="str">
        <f t="shared" si="0"/>
        <v>13.8%</v>
      </c>
      <c r="D53" s="239">
        <f t="shared" si="1"/>
        <v>5940.0720000000001</v>
      </c>
      <c r="E53" s="64">
        <f t="shared" si="2"/>
        <v>0.11647200000000001</v>
      </c>
      <c r="F53" s="25"/>
      <c r="G53" s="25"/>
    </row>
    <row r="54" spans="1:7" x14ac:dyDescent="0.2">
      <c r="A54" s="25"/>
      <c r="B54" s="62">
        <v>52000</v>
      </c>
      <c r="C54" s="63" t="str">
        <f t="shared" si="0"/>
        <v>13.8%</v>
      </c>
      <c r="D54" s="239">
        <f t="shared" si="1"/>
        <v>6078.0720000000001</v>
      </c>
      <c r="E54" s="64">
        <f t="shared" si="2"/>
        <v>0.116886</v>
      </c>
      <c r="F54" s="25"/>
      <c r="G54" s="25"/>
    </row>
    <row r="55" spans="1:7" x14ac:dyDescent="0.2">
      <c r="A55" s="25"/>
      <c r="B55" s="62">
        <v>53000</v>
      </c>
      <c r="C55" s="63" t="str">
        <f t="shared" si="0"/>
        <v>13.8%</v>
      </c>
      <c r="D55" s="239">
        <f t="shared" si="1"/>
        <v>6216.0720000000001</v>
      </c>
      <c r="E55" s="64">
        <f t="shared" si="2"/>
        <v>0.11728437735849057</v>
      </c>
      <c r="F55" s="25"/>
      <c r="G55" s="25"/>
    </row>
    <row r="56" spans="1:7" x14ac:dyDescent="0.2">
      <c r="A56" s="25"/>
      <c r="B56" s="62">
        <v>54000</v>
      </c>
      <c r="C56" s="63" t="str">
        <f t="shared" si="0"/>
        <v>13.8%</v>
      </c>
      <c r="D56" s="239">
        <f t="shared" si="1"/>
        <v>6354.0720000000001</v>
      </c>
      <c r="E56" s="64">
        <f t="shared" si="2"/>
        <v>0.11766800000000001</v>
      </c>
      <c r="F56" s="25"/>
      <c r="G56" s="25"/>
    </row>
    <row r="57" spans="1:7" x14ac:dyDescent="0.2">
      <c r="A57" s="25"/>
      <c r="B57" s="62">
        <v>55000</v>
      </c>
      <c r="C57" s="63" t="str">
        <f t="shared" si="0"/>
        <v>13.8%</v>
      </c>
      <c r="D57" s="239">
        <f t="shared" si="1"/>
        <v>6492.0720000000001</v>
      </c>
      <c r="E57" s="64">
        <f t="shared" si="2"/>
        <v>0.11803767272727272</v>
      </c>
      <c r="F57" s="25"/>
      <c r="G57" s="25"/>
    </row>
    <row r="58" spans="1:7" x14ac:dyDescent="0.2">
      <c r="A58" s="25"/>
      <c r="B58" s="62">
        <v>56000</v>
      </c>
      <c r="C58" s="63" t="str">
        <f t="shared" si="0"/>
        <v>13.8%</v>
      </c>
      <c r="D58" s="239">
        <f t="shared" si="1"/>
        <v>6630.0720000000001</v>
      </c>
      <c r="E58" s="64">
        <f t="shared" si="2"/>
        <v>0.11839414285714286</v>
      </c>
      <c r="F58" s="25"/>
      <c r="G58" s="25"/>
    </row>
    <row r="59" spans="1:7" x14ac:dyDescent="0.2">
      <c r="A59" s="25"/>
      <c r="B59" s="62">
        <v>57000</v>
      </c>
      <c r="C59" s="63" t="str">
        <f t="shared" si="0"/>
        <v>13.8%</v>
      </c>
      <c r="D59" s="239">
        <f t="shared" si="1"/>
        <v>6768.0720000000001</v>
      </c>
      <c r="E59" s="64">
        <f t="shared" si="2"/>
        <v>0.11873810526315789</v>
      </c>
      <c r="F59" s="25"/>
      <c r="G59" s="25"/>
    </row>
    <row r="60" spans="1:7" x14ac:dyDescent="0.2">
      <c r="A60" s="25"/>
      <c r="B60" s="62">
        <v>58000</v>
      </c>
      <c r="C60" s="63" t="str">
        <f t="shared" si="0"/>
        <v>13.8%</v>
      </c>
      <c r="D60" s="239">
        <f t="shared" si="1"/>
        <v>6906.072000000001</v>
      </c>
      <c r="E60" s="64">
        <f t="shared" si="2"/>
        <v>0.11907020689655175</v>
      </c>
      <c r="F60" s="25"/>
      <c r="G60" s="25"/>
    </row>
    <row r="61" spans="1:7" x14ac:dyDescent="0.2">
      <c r="A61" s="25"/>
      <c r="B61" s="62">
        <v>59000</v>
      </c>
      <c r="C61" s="63" t="str">
        <f t="shared" si="0"/>
        <v>13.8%</v>
      </c>
      <c r="D61" s="239">
        <f t="shared" si="1"/>
        <v>7044.072000000001</v>
      </c>
      <c r="E61" s="64">
        <f t="shared" si="2"/>
        <v>0.11939105084745764</v>
      </c>
      <c r="F61" s="25"/>
      <c r="G61" s="25"/>
    </row>
    <row r="62" spans="1:7" x14ac:dyDescent="0.2">
      <c r="A62" s="25"/>
      <c r="B62" s="62">
        <v>60000</v>
      </c>
      <c r="C62" s="63" t="str">
        <f t="shared" si="0"/>
        <v>13.8%</v>
      </c>
      <c r="D62" s="239">
        <f t="shared" si="1"/>
        <v>7182.072000000001</v>
      </c>
      <c r="E62" s="64">
        <f t="shared" si="2"/>
        <v>0.11970120000000002</v>
      </c>
      <c r="F62" s="25"/>
      <c r="G62" s="25"/>
    </row>
    <row r="63" spans="1:7" x14ac:dyDescent="0.2">
      <c r="A63" s="25"/>
      <c r="B63" s="62">
        <v>61000</v>
      </c>
      <c r="C63" s="63" t="str">
        <f t="shared" si="0"/>
        <v>13.8%</v>
      </c>
      <c r="D63" s="239">
        <f t="shared" si="1"/>
        <v>7320.072000000001</v>
      </c>
      <c r="E63" s="64">
        <f t="shared" si="2"/>
        <v>0.12000118032786887</v>
      </c>
      <c r="F63" s="25"/>
      <c r="G63" s="25"/>
    </row>
    <row r="64" spans="1:7" x14ac:dyDescent="0.2">
      <c r="A64" s="25"/>
      <c r="B64" s="62">
        <v>62000</v>
      </c>
      <c r="C64" s="63" t="str">
        <f t="shared" si="0"/>
        <v>13.8%</v>
      </c>
      <c r="D64" s="239">
        <f t="shared" si="1"/>
        <v>7458.072000000001</v>
      </c>
      <c r="E64" s="64">
        <f t="shared" si="2"/>
        <v>0.12029148387096776</v>
      </c>
      <c r="F64" s="25"/>
      <c r="G64" s="25"/>
    </row>
    <row r="65" spans="1:7" x14ac:dyDescent="0.2">
      <c r="A65" s="25"/>
      <c r="B65" s="62">
        <v>63000</v>
      </c>
      <c r="C65" s="63" t="str">
        <f t="shared" si="0"/>
        <v>13.8%</v>
      </c>
      <c r="D65" s="239">
        <f t="shared" si="1"/>
        <v>7596.072000000001</v>
      </c>
      <c r="E65" s="64">
        <f t="shared" si="2"/>
        <v>0.12057257142857145</v>
      </c>
      <c r="F65" s="25"/>
      <c r="G65" s="25"/>
    </row>
    <row r="66" spans="1:7" x14ac:dyDescent="0.2">
      <c r="A66" s="25"/>
      <c r="B66" s="62">
        <v>64000</v>
      </c>
      <c r="C66" s="63" t="str">
        <f t="shared" si="0"/>
        <v>13.8%</v>
      </c>
      <c r="D66" s="239">
        <f t="shared" si="1"/>
        <v>7734.072000000001</v>
      </c>
      <c r="E66" s="64">
        <f t="shared" si="2"/>
        <v>0.12084487500000002</v>
      </c>
      <c r="F66" s="25"/>
      <c r="G66" s="25"/>
    </row>
    <row r="67" spans="1:7" x14ac:dyDescent="0.2">
      <c r="A67" s="25"/>
      <c r="B67" s="62">
        <v>65000</v>
      </c>
      <c r="C67" s="63" t="str">
        <f t="shared" si="0"/>
        <v>13.8%</v>
      </c>
      <c r="D67" s="239">
        <f t="shared" si="1"/>
        <v>7872.072000000001</v>
      </c>
      <c r="E67" s="64">
        <f t="shared" si="2"/>
        <v>0.12110880000000002</v>
      </c>
      <c r="F67" s="25"/>
      <c r="G67" s="25"/>
    </row>
    <row r="68" spans="1:7" x14ac:dyDescent="0.2">
      <c r="A68" s="25"/>
      <c r="B68" s="62">
        <v>66000</v>
      </c>
      <c r="C68" s="63" t="str">
        <f t="shared" si="0"/>
        <v>13.8%</v>
      </c>
      <c r="D68" s="239">
        <f t="shared" si="1"/>
        <v>8010.072000000001</v>
      </c>
      <c r="E68" s="64">
        <f t="shared" si="2"/>
        <v>0.12136472727272729</v>
      </c>
      <c r="F68" s="25"/>
      <c r="G68" s="25"/>
    </row>
    <row r="69" spans="1:7" x14ac:dyDescent="0.2">
      <c r="A69" s="25"/>
      <c r="B69" s="62">
        <v>67000</v>
      </c>
      <c r="C69" s="63" t="str">
        <f t="shared" ref="C69:C92" si="3">+$A$7</f>
        <v>13.8%</v>
      </c>
      <c r="D69" s="239">
        <f t="shared" ref="D69:D92" si="4">(B69-$B$7)*$A$7</f>
        <v>8148.072000000001</v>
      </c>
      <c r="E69" s="64">
        <f t="shared" ref="E69:E92" si="5">D69/B69</f>
        <v>0.12161301492537314</v>
      </c>
      <c r="F69" s="25"/>
      <c r="G69" s="25"/>
    </row>
    <row r="70" spans="1:7" x14ac:dyDescent="0.2">
      <c r="A70" s="25"/>
      <c r="B70" s="62">
        <v>68000</v>
      </c>
      <c r="C70" s="63" t="str">
        <f t="shared" si="3"/>
        <v>13.8%</v>
      </c>
      <c r="D70" s="239">
        <f t="shared" si="4"/>
        <v>8286.0720000000001</v>
      </c>
      <c r="E70" s="64">
        <f t="shared" si="5"/>
        <v>0.121854</v>
      </c>
      <c r="F70" s="25"/>
      <c r="G70" s="25"/>
    </row>
    <row r="71" spans="1:7" x14ac:dyDescent="0.2">
      <c r="A71" s="25"/>
      <c r="B71" s="62">
        <v>69000</v>
      </c>
      <c r="C71" s="63" t="str">
        <f t="shared" si="3"/>
        <v>13.8%</v>
      </c>
      <c r="D71" s="239">
        <f t="shared" si="4"/>
        <v>8424.0720000000001</v>
      </c>
      <c r="E71" s="64">
        <f t="shared" si="5"/>
        <v>0.122088</v>
      </c>
      <c r="F71" s="25"/>
      <c r="G71" s="25"/>
    </row>
    <row r="72" spans="1:7" x14ac:dyDescent="0.2">
      <c r="A72" s="25"/>
      <c r="B72" s="62">
        <v>70000</v>
      </c>
      <c r="C72" s="63" t="str">
        <f t="shared" si="3"/>
        <v>13.8%</v>
      </c>
      <c r="D72" s="239">
        <f t="shared" si="4"/>
        <v>8562.0720000000001</v>
      </c>
      <c r="E72" s="64">
        <f t="shared" si="5"/>
        <v>0.12231531428571429</v>
      </c>
      <c r="F72" s="25"/>
      <c r="G72" s="25"/>
    </row>
    <row r="73" spans="1:7" x14ac:dyDescent="0.2">
      <c r="A73" s="25"/>
      <c r="B73" s="62">
        <v>71000</v>
      </c>
      <c r="C73" s="63" t="str">
        <f t="shared" si="3"/>
        <v>13.8%</v>
      </c>
      <c r="D73" s="239">
        <f t="shared" si="4"/>
        <v>8700.0720000000001</v>
      </c>
      <c r="E73" s="64">
        <f t="shared" si="5"/>
        <v>0.12253622535211267</v>
      </c>
      <c r="F73" s="25"/>
      <c r="G73" s="25"/>
    </row>
    <row r="74" spans="1:7" x14ac:dyDescent="0.2">
      <c r="A74" s="25"/>
      <c r="B74" s="62">
        <v>72000</v>
      </c>
      <c r="C74" s="63" t="str">
        <f t="shared" si="3"/>
        <v>13.8%</v>
      </c>
      <c r="D74" s="239">
        <f t="shared" si="4"/>
        <v>8838.0720000000001</v>
      </c>
      <c r="E74" s="64">
        <f t="shared" si="5"/>
        <v>0.122751</v>
      </c>
      <c r="F74" s="25"/>
      <c r="G74" s="25"/>
    </row>
    <row r="75" spans="1:7" x14ac:dyDescent="0.2">
      <c r="A75" s="25"/>
      <c r="B75" s="62">
        <v>73000</v>
      </c>
      <c r="C75" s="63" t="str">
        <f t="shared" si="3"/>
        <v>13.8%</v>
      </c>
      <c r="D75" s="239">
        <f t="shared" si="4"/>
        <v>8976.0720000000001</v>
      </c>
      <c r="E75" s="64">
        <f t="shared" si="5"/>
        <v>0.12295989041095891</v>
      </c>
      <c r="F75" s="25"/>
      <c r="G75" s="25"/>
    </row>
    <row r="76" spans="1:7" x14ac:dyDescent="0.2">
      <c r="A76" s="25"/>
      <c r="B76" s="62">
        <v>74000</v>
      </c>
      <c r="C76" s="63" t="str">
        <f t="shared" si="3"/>
        <v>13.8%</v>
      </c>
      <c r="D76" s="239">
        <f t="shared" si="4"/>
        <v>9114.0720000000001</v>
      </c>
      <c r="E76" s="64">
        <f t="shared" si="5"/>
        <v>0.12316313513513513</v>
      </c>
      <c r="F76" s="25"/>
      <c r="G76" s="25"/>
    </row>
    <row r="77" spans="1:7" x14ac:dyDescent="0.2">
      <c r="A77" s="25"/>
      <c r="B77" s="62">
        <v>75000</v>
      </c>
      <c r="C77" s="63" t="str">
        <f t="shared" si="3"/>
        <v>13.8%</v>
      </c>
      <c r="D77" s="239">
        <f t="shared" si="4"/>
        <v>9252.0720000000001</v>
      </c>
      <c r="E77" s="64">
        <f t="shared" si="5"/>
        <v>0.12336096000000001</v>
      </c>
      <c r="F77" s="25"/>
      <c r="G77" s="25"/>
    </row>
    <row r="78" spans="1:7" x14ac:dyDescent="0.2">
      <c r="A78" s="25"/>
      <c r="B78" s="62">
        <v>76000</v>
      </c>
      <c r="C78" s="63" t="str">
        <f t="shared" si="3"/>
        <v>13.8%</v>
      </c>
      <c r="D78" s="239">
        <f t="shared" si="4"/>
        <v>9390.0720000000001</v>
      </c>
      <c r="E78" s="64">
        <f t="shared" si="5"/>
        <v>0.12355357894736842</v>
      </c>
      <c r="F78" s="25"/>
      <c r="G78" s="25"/>
    </row>
    <row r="79" spans="1:7" x14ac:dyDescent="0.2">
      <c r="A79" s="25"/>
      <c r="B79" s="62">
        <v>77000</v>
      </c>
      <c r="C79" s="63" t="str">
        <f t="shared" si="3"/>
        <v>13.8%</v>
      </c>
      <c r="D79" s="239">
        <f t="shared" si="4"/>
        <v>9528.0720000000001</v>
      </c>
      <c r="E79" s="64">
        <f t="shared" si="5"/>
        <v>0.12374119480519481</v>
      </c>
      <c r="F79" s="25"/>
      <c r="G79" s="25"/>
    </row>
    <row r="80" spans="1:7" x14ac:dyDescent="0.2">
      <c r="A80" s="25"/>
      <c r="B80" s="62">
        <v>78000</v>
      </c>
      <c r="C80" s="63" t="str">
        <f t="shared" si="3"/>
        <v>13.8%</v>
      </c>
      <c r="D80" s="239">
        <f t="shared" si="4"/>
        <v>9666.0720000000001</v>
      </c>
      <c r="E80" s="64">
        <f t="shared" si="5"/>
        <v>0.12392400000000001</v>
      </c>
      <c r="F80" s="25"/>
      <c r="G80" s="25"/>
    </row>
    <row r="81" spans="1:7" x14ac:dyDescent="0.2">
      <c r="A81" s="25"/>
      <c r="B81" s="62">
        <v>79000</v>
      </c>
      <c r="C81" s="63" t="str">
        <f t="shared" si="3"/>
        <v>13.8%</v>
      </c>
      <c r="D81" s="239">
        <f t="shared" si="4"/>
        <v>9804.0720000000001</v>
      </c>
      <c r="E81" s="64">
        <f t="shared" si="5"/>
        <v>0.12410217721518987</v>
      </c>
      <c r="F81" s="25"/>
      <c r="G81" s="25"/>
    </row>
    <row r="82" spans="1:7" x14ac:dyDescent="0.2">
      <c r="A82" s="25"/>
      <c r="B82" s="62">
        <v>80000</v>
      </c>
      <c r="C82" s="63" t="str">
        <f t="shared" si="3"/>
        <v>13.8%</v>
      </c>
      <c r="D82" s="239">
        <f t="shared" si="4"/>
        <v>9942.0720000000001</v>
      </c>
      <c r="E82" s="64">
        <f t="shared" si="5"/>
        <v>0.12427589999999999</v>
      </c>
      <c r="F82" s="25"/>
      <c r="G82" s="25"/>
    </row>
    <row r="83" spans="1:7" x14ac:dyDescent="0.2">
      <c r="A83" s="25"/>
      <c r="B83" s="62">
        <v>81000</v>
      </c>
      <c r="C83" s="63" t="str">
        <f t="shared" si="3"/>
        <v>13.8%</v>
      </c>
      <c r="D83" s="239">
        <f t="shared" si="4"/>
        <v>10080.072</v>
      </c>
      <c r="E83" s="64">
        <f t="shared" si="5"/>
        <v>0.12444533333333334</v>
      </c>
      <c r="F83" s="25"/>
      <c r="G83" s="25"/>
    </row>
    <row r="84" spans="1:7" x14ac:dyDescent="0.2">
      <c r="A84" s="25"/>
      <c r="B84" s="62">
        <v>82000</v>
      </c>
      <c r="C84" s="63" t="str">
        <f t="shared" si="3"/>
        <v>13.8%</v>
      </c>
      <c r="D84" s="239">
        <f t="shared" si="4"/>
        <v>10218.072</v>
      </c>
      <c r="E84" s="64">
        <f t="shared" si="5"/>
        <v>0.12461063414634146</v>
      </c>
      <c r="F84" s="25"/>
      <c r="G84" s="25"/>
    </row>
    <row r="85" spans="1:7" x14ac:dyDescent="0.2">
      <c r="A85" s="25"/>
      <c r="B85" s="62">
        <v>83000</v>
      </c>
      <c r="C85" s="63" t="str">
        <f t="shared" si="3"/>
        <v>13.8%</v>
      </c>
      <c r="D85" s="239">
        <f t="shared" si="4"/>
        <v>10356.072</v>
      </c>
      <c r="E85" s="64">
        <f t="shared" si="5"/>
        <v>0.12477195180722891</v>
      </c>
      <c r="F85" s="25"/>
      <c r="G85" s="25"/>
    </row>
    <row r="86" spans="1:7" x14ac:dyDescent="0.2">
      <c r="A86" s="25"/>
      <c r="B86" s="62">
        <v>84000</v>
      </c>
      <c r="C86" s="63" t="str">
        <f t="shared" si="3"/>
        <v>13.8%</v>
      </c>
      <c r="D86" s="239">
        <f t="shared" si="4"/>
        <v>10494.072</v>
      </c>
      <c r="E86" s="64">
        <f t="shared" si="5"/>
        <v>0.12492942857142857</v>
      </c>
      <c r="F86" s="25"/>
      <c r="G86" s="25"/>
    </row>
    <row r="87" spans="1:7" x14ac:dyDescent="0.2">
      <c r="A87" s="25"/>
      <c r="B87" s="62">
        <v>85000</v>
      </c>
      <c r="C87" s="63" t="str">
        <f t="shared" si="3"/>
        <v>13.8%</v>
      </c>
      <c r="D87" s="239">
        <f t="shared" si="4"/>
        <v>10632.072</v>
      </c>
      <c r="E87" s="64">
        <f t="shared" si="5"/>
        <v>0.12508320000000001</v>
      </c>
      <c r="F87" s="25"/>
      <c r="G87" s="25"/>
    </row>
    <row r="88" spans="1:7" x14ac:dyDescent="0.2">
      <c r="A88" s="25"/>
      <c r="B88" s="62">
        <v>86000</v>
      </c>
      <c r="C88" s="63" t="str">
        <f t="shared" si="3"/>
        <v>13.8%</v>
      </c>
      <c r="D88" s="239">
        <f t="shared" si="4"/>
        <v>10770.072</v>
      </c>
      <c r="E88" s="64">
        <f t="shared" si="5"/>
        <v>0.12523339534883721</v>
      </c>
      <c r="F88" s="25"/>
      <c r="G88" s="25"/>
    </row>
    <row r="89" spans="1:7" x14ac:dyDescent="0.2">
      <c r="A89" s="25"/>
      <c r="B89" s="62">
        <v>87000</v>
      </c>
      <c r="C89" s="63" t="str">
        <f t="shared" si="3"/>
        <v>13.8%</v>
      </c>
      <c r="D89" s="239">
        <f t="shared" si="4"/>
        <v>10908.072</v>
      </c>
      <c r="E89" s="64">
        <f t="shared" si="5"/>
        <v>0.12538013793103447</v>
      </c>
      <c r="F89" s="25"/>
      <c r="G89" s="25"/>
    </row>
    <row r="90" spans="1:7" x14ac:dyDescent="0.2">
      <c r="A90" s="25"/>
      <c r="B90" s="62">
        <v>88000</v>
      </c>
      <c r="C90" s="63" t="str">
        <f t="shared" si="3"/>
        <v>13.8%</v>
      </c>
      <c r="D90" s="239">
        <f t="shared" si="4"/>
        <v>11046.072</v>
      </c>
      <c r="E90" s="64">
        <f t="shared" si="5"/>
        <v>0.12552354545454544</v>
      </c>
      <c r="F90" s="25"/>
      <c r="G90" s="25"/>
    </row>
    <row r="91" spans="1:7" x14ac:dyDescent="0.2">
      <c r="A91" s="25"/>
      <c r="B91" s="62">
        <v>89000</v>
      </c>
      <c r="C91" s="63" t="str">
        <f t="shared" si="3"/>
        <v>13.8%</v>
      </c>
      <c r="D91" s="239">
        <f t="shared" si="4"/>
        <v>11184.072</v>
      </c>
      <c r="E91" s="64">
        <f t="shared" si="5"/>
        <v>0.12566373033707864</v>
      </c>
      <c r="F91" s="25"/>
      <c r="G91" s="25"/>
    </row>
    <row r="92" spans="1:7" ht="13.5" thickBot="1" x14ac:dyDescent="0.25">
      <c r="A92" s="25"/>
      <c r="B92" s="65">
        <v>90000</v>
      </c>
      <c r="C92" s="66" t="str">
        <f t="shared" si="3"/>
        <v>13.8%</v>
      </c>
      <c r="D92" s="240">
        <f t="shared" si="4"/>
        <v>11322.072</v>
      </c>
      <c r="E92" s="67">
        <f t="shared" si="5"/>
        <v>0.12580079999999999</v>
      </c>
      <c r="F92" s="25"/>
      <c r="G92" s="25"/>
    </row>
    <row r="93" spans="1:7" x14ac:dyDescent="0.2">
      <c r="A93" s="25"/>
      <c r="B93" s="38"/>
      <c r="C93" s="37"/>
      <c r="D93" s="38"/>
      <c r="E93" s="37"/>
      <c r="F93" s="25"/>
      <c r="G93" s="25"/>
    </row>
  </sheetData>
  <mergeCells count="1">
    <mergeCell ref="B3:E3"/>
  </mergeCells>
  <phoneticPr fontId="5" type="noConversion"/>
  <pageMargins left="0.74803149606299213" right="0.56999999999999995" top="0.28999999999999998" bottom="0.43" header="0.22" footer="0.23"/>
  <pageSetup paperSize="9" scale="67" orientation="portrait" r:id="rId1"/>
  <headerFooter alignWithMargins="0">
    <oddFooter>&amp;L&amp;9&amp;Z&amp;F</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
  <sheetViews>
    <sheetView workbookViewId="0">
      <selection activeCell="J147" sqref="J147"/>
    </sheetView>
  </sheetViews>
  <sheetFormatPr defaultRowHeight="12.75" x14ac:dyDescent="0.2"/>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N30"/>
  <sheetViews>
    <sheetView zoomScaleNormal="100" workbookViewId="0">
      <selection activeCell="D16" sqref="D16"/>
    </sheetView>
  </sheetViews>
  <sheetFormatPr defaultRowHeight="12.75" x14ac:dyDescent="0.2"/>
  <cols>
    <col min="1" max="1" width="5.28515625" customWidth="1"/>
    <col min="2" max="2" width="94.42578125" bestFit="1" customWidth="1"/>
    <col min="3" max="3" width="9.28515625" bestFit="1" customWidth="1"/>
    <col min="4" max="4" width="8.5703125" customWidth="1"/>
    <col min="5" max="5" width="13.42578125" customWidth="1"/>
    <col min="10" max="10" width="10.140625" customWidth="1"/>
    <col min="11" max="11" width="15.140625" customWidth="1"/>
  </cols>
  <sheetData>
    <row r="1" spans="1:11" x14ac:dyDescent="0.2">
      <c r="B1" s="146"/>
      <c r="C1" s="146"/>
      <c r="D1" s="146"/>
      <c r="E1" s="146"/>
      <c r="F1" s="146"/>
      <c r="G1" s="146"/>
      <c r="H1" s="146"/>
      <c r="I1" s="146"/>
    </row>
    <row r="2" spans="1:11" ht="15.75" x14ac:dyDescent="0.25">
      <c r="B2" s="109" t="s">
        <v>103</v>
      </c>
    </row>
    <row r="4" spans="1:11" ht="15" x14ac:dyDescent="0.2">
      <c r="B4" s="84" t="s">
        <v>140</v>
      </c>
      <c r="C4" s="111"/>
      <c r="D4" s="111"/>
      <c r="E4" s="111"/>
      <c r="F4" s="111"/>
      <c r="G4" s="111"/>
      <c r="H4" s="111"/>
      <c r="I4" s="111"/>
      <c r="J4" s="111"/>
      <c r="K4" s="111"/>
    </row>
    <row r="5" spans="1:11" ht="15" x14ac:dyDescent="0.2">
      <c r="B5" s="84" t="s">
        <v>201</v>
      </c>
      <c r="C5" s="111"/>
      <c r="D5" s="111"/>
      <c r="E5" s="111"/>
      <c r="F5" s="111"/>
      <c r="G5" s="111"/>
      <c r="H5" s="111"/>
      <c r="I5" s="111"/>
      <c r="J5" s="111"/>
      <c r="K5" s="111"/>
    </row>
    <row r="6" spans="1:11" ht="15" x14ac:dyDescent="0.2">
      <c r="B6" s="110"/>
      <c r="C6" s="111"/>
      <c r="D6" s="111"/>
      <c r="E6" s="111"/>
      <c r="F6" s="111"/>
      <c r="G6" s="111"/>
      <c r="H6" s="111"/>
      <c r="I6" s="111"/>
      <c r="J6" s="111"/>
      <c r="K6" s="111"/>
    </row>
    <row r="7" spans="1:11" ht="15" x14ac:dyDescent="0.2">
      <c r="B7" s="84" t="s">
        <v>202</v>
      </c>
      <c r="C7" s="111"/>
      <c r="D7" s="111"/>
      <c r="E7" s="111"/>
      <c r="F7" s="111"/>
      <c r="G7" s="111"/>
      <c r="H7" s="111"/>
      <c r="I7" s="111"/>
      <c r="J7" s="111"/>
      <c r="K7" s="111"/>
    </row>
    <row r="8" spans="1:11" ht="15" x14ac:dyDescent="0.2">
      <c r="B8" s="111"/>
      <c r="C8" s="111"/>
      <c r="D8" s="111"/>
      <c r="E8" s="111"/>
      <c r="F8" s="111"/>
      <c r="G8" s="111"/>
      <c r="H8" s="111"/>
      <c r="I8" s="111"/>
      <c r="J8" s="111"/>
      <c r="K8" s="111"/>
    </row>
    <row r="9" spans="1:11" ht="29.25" customHeight="1" x14ac:dyDescent="0.2">
      <c r="B9" s="196" t="s">
        <v>203</v>
      </c>
      <c r="C9" s="112"/>
      <c r="D9" s="112"/>
      <c r="E9" s="112"/>
      <c r="F9" s="112"/>
      <c r="G9" s="112"/>
      <c r="H9" s="112"/>
      <c r="I9" s="112"/>
      <c r="J9" s="112"/>
      <c r="K9" s="112"/>
    </row>
    <row r="10" spans="1:11" ht="15" x14ac:dyDescent="0.2">
      <c r="B10" s="83"/>
      <c r="C10" s="112"/>
      <c r="D10" s="112"/>
      <c r="E10" s="112"/>
      <c r="F10" s="112"/>
      <c r="G10" s="112"/>
      <c r="H10" s="112"/>
      <c r="I10" s="112"/>
      <c r="J10" s="112"/>
      <c r="K10" s="112"/>
    </row>
    <row r="11" spans="1:11" ht="36.75" customHeight="1" x14ac:dyDescent="0.25">
      <c r="B11" s="196" t="s">
        <v>204</v>
      </c>
      <c r="C11" s="285" t="s">
        <v>247</v>
      </c>
      <c r="D11" s="285"/>
      <c r="E11" s="285"/>
      <c r="F11" s="112"/>
      <c r="G11" s="112"/>
      <c r="H11" s="112"/>
      <c r="I11" s="112"/>
      <c r="J11" s="112"/>
      <c r="K11" s="112"/>
    </row>
    <row r="12" spans="1:11" ht="15" x14ac:dyDescent="0.2">
      <c r="B12" s="83"/>
      <c r="C12" s="112"/>
      <c r="D12" s="112"/>
      <c r="E12" s="112"/>
      <c r="F12" s="112"/>
      <c r="G12" s="112"/>
      <c r="H12" s="112"/>
      <c r="I12" s="112"/>
      <c r="J12" s="112"/>
      <c r="K12" s="112"/>
    </row>
    <row r="13" spans="1:11" ht="30.75" x14ac:dyDescent="0.25">
      <c r="B13" s="196" t="s">
        <v>205</v>
      </c>
      <c r="C13" s="285" t="s">
        <v>248</v>
      </c>
      <c r="D13" s="285"/>
      <c r="E13" s="285"/>
      <c r="F13" s="112"/>
      <c r="G13" s="112"/>
      <c r="H13" s="112"/>
      <c r="I13" s="112"/>
      <c r="J13" s="112"/>
      <c r="K13" s="112"/>
    </row>
    <row r="14" spans="1:11" ht="15" x14ac:dyDescent="0.2">
      <c r="B14" s="98"/>
      <c r="C14" s="98"/>
      <c r="D14" s="98"/>
      <c r="E14" s="98"/>
      <c r="F14" s="98"/>
      <c r="G14" s="98"/>
      <c r="H14" s="98"/>
      <c r="I14" s="112"/>
      <c r="J14" s="112"/>
      <c r="K14" s="112"/>
    </row>
    <row r="15" spans="1:11" ht="15" x14ac:dyDescent="0.2">
      <c r="B15" s="83" t="s">
        <v>228</v>
      </c>
      <c r="C15" s="112"/>
      <c r="D15" s="112"/>
      <c r="E15" s="112"/>
      <c r="F15" s="112"/>
      <c r="G15" s="112"/>
      <c r="H15" s="112"/>
      <c r="K15" s="112"/>
    </row>
    <row r="16" spans="1:11" ht="15" x14ac:dyDescent="0.2">
      <c r="A16" s="83"/>
      <c r="B16" s="98"/>
      <c r="C16" s="111"/>
      <c r="D16" s="111"/>
      <c r="E16" s="111"/>
      <c r="F16" s="111"/>
      <c r="G16" s="111"/>
      <c r="H16" s="111"/>
      <c r="I16" s="98"/>
      <c r="J16" s="98"/>
    </row>
    <row r="17" spans="1:14" s="98" customFormat="1" ht="15" x14ac:dyDescent="0.2">
      <c r="B17" s="82" t="s">
        <v>206</v>
      </c>
      <c r="C17" s="113"/>
      <c r="D17" s="113"/>
      <c r="E17" s="113"/>
      <c r="F17" s="113"/>
      <c r="G17" s="113"/>
      <c r="H17" s="113"/>
      <c r="I17" s="112"/>
      <c r="J17" s="112"/>
    </row>
    <row r="18" spans="1:14" ht="15" x14ac:dyDescent="0.2">
      <c r="B18" s="82"/>
      <c r="C18" s="111"/>
      <c r="D18" s="111"/>
      <c r="E18" s="111"/>
      <c r="F18" s="111"/>
      <c r="G18" s="111"/>
      <c r="H18" s="111"/>
      <c r="I18" s="111"/>
      <c r="J18" s="111"/>
      <c r="K18" s="112"/>
    </row>
    <row r="19" spans="1:14" ht="15" x14ac:dyDescent="0.2">
      <c r="B19" s="83"/>
      <c r="C19" s="146"/>
      <c r="D19" s="146"/>
      <c r="E19" s="146"/>
      <c r="F19" s="146"/>
      <c r="G19" s="146"/>
      <c r="H19" s="146"/>
      <c r="I19" s="147"/>
      <c r="J19" s="147"/>
      <c r="K19" s="112"/>
      <c r="L19" s="167"/>
      <c r="M19" s="167"/>
      <c r="N19" s="167"/>
    </row>
    <row r="20" spans="1:14" ht="15" x14ac:dyDescent="0.2">
      <c r="A20" s="219"/>
      <c r="B20" s="242" t="s">
        <v>213</v>
      </c>
      <c r="C20" s="201"/>
      <c r="D20" s="201"/>
      <c r="E20" s="201"/>
      <c r="F20" s="146"/>
      <c r="G20" s="146"/>
      <c r="H20" s="146"/>
      <c r="I20" s="112"/>
      <c r="J20" s="112"/>
      <c r="K20" s="147"/>
      <c r="L20" s="146"/>
      <c r="M20" s="146"/>
      <c r="N20" s="146"/>
    </row>
    <row r="21" spans="1:14" ht="15.75" x14ac:dyDescent="0.25">
      <c r="B21" s="278" t="s">
        <v>257</v>
      </c>
      <c r="C21" s="280" t="s">
        <v>259</v>
      </c>
      <c r="D21" s="202"/>
      <c r="E21" s="202"/>
      <c r="F21" s="82"/>
      <c r="G21" s="111"/>
      <c r="H21" s="111"/>
      <c r="K21" s="111"/>
    </row>
    <row r="22" spans="1:14" ht="15" x14ac:dyDescent="0.2">
      <c r="B22" s="279" t="s">
        <v>258</v>
      </c>
      <c r="C22" s="203"/>
      <c r="D22" s="202"/>
      <c r="E22" s="203"/>
      <c r="F22" s="82"/>
      <c r="G22" s="111"/>
      <c r="H22" s="111"/>
      <c r="K22" s="112"/>
    </row>
    <row r="23" spans="1:14" ht="15" x14ac:dyDescent="0.2">
      <c r="B23" s="111"/>
      <c r="C23" s="111"/>
      <c r="D23" s="111"/>
      <c r="E23" s="111"/>
      <c r="F23" s="111"/>
      <c r="G23" s="111"/>
      <c r="H23" s="111"/>
      <c r="I23" s="111"/>
      <c r="J23" s="111"/>
      <c r="K23" s="112"/>
    </row>
    <row r="24" spans="1:14" ht="15" x14ac:dyDescent="0.2">
      <c r="B24" s="5"/>
      <c r="C24" s="5"/>
      <c r="D24" s="5"/>
      <c r="E24" s="5"/>
      <c r="F24" s="5"/>
      <c r="G24" s="5"/>
      <c r="H24" s="111"/>
      <c r="I24" s="111"/>
      <c r="J24" s="111"/>
      <c r="K24" s="112"/>
    </row>
    <row r="25" spans="1:14" ht="15" x14ac:dyDescent="0.2">
      <c r="B25" s="5"/>
      <c r="C25" s="5"/>
      <c r="D25" s="5"/>
      <c r="E25" s="5"/>
      <c r="F25" s="5"/>
      <c r="G25" s="5"/>
      <c r="I25" s="111"/>
      <c r="J25" s="111"/>
      <c r="K25" s="111"/>
    </row>
    <row r="26" spans="1:14" ht="15" x14ac:dyDescent="0.2">
      <c r="B26" s="5"/>
      <c r="C26" s="5"/>
      <c r="D26" s="5"/>
      <c r="E26" s="5"/>
      <c r="F26" s="5"/>
      <c r="G26" s="5"/>
      <c r="I26" s="111"/>
      <c r="J26" s="111"/>
      <c r="K26" s="111"/>
    </row>
    <row r="27" spans="1:14" ht="15" x14ac:dyDescent="0.2">
      <c r="K27" s="111"/>
    </row>
    <row r="28" spans="1:14" ht="15" x14ac:dyDescent="0.2">
      <c r="K28" s="111"/>
    </row>
    <row r="29" spans="1:14" ht="15" x14ac:dyDescent="0.2">
      <c r="K29" s="111"/>
    </row>
    <row r="30" spans="1:14" ht="15" x14ac:dyDescent="0.2">
      <c r="K30" s="111"/>
    </row>
  </sheetData>
  <mergeCells count="2">
    <mergeCell ref="C11:E11"/>
    <mergeCell ref="C13:E13"/>
  </mergeCells>
  <phoneticPr fontId="5" type="noConversion"/>
  <pageMargins left="0.75" right="0.75" top="1" bottom="1" header="0.5" footer="0.5"/>
  <pageSetup paperSize="9" scale="84" orientation="portrait" r:id="rId1"/>
  <headerFooter alignWithMargins="0">
    <oddFooter>&amp;Z&amp;F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B1:AF39"/>
  <sheetViews>
    <sheetView tabSelected="1" zoomScaleNormal="100" workbookViewId="0">
      <selection activeCell="I12" sqref="I12"/>
    </sheetView>
  </sheetViews>
  <sheetFormatPr defaultRowHeight="12.75" x14ac:dyDescent="0.2"/>
  <cols>
    <col min="2" max="2" width="40.85546875" customWidth="1"/>
    <col min="3" max="3" width="18.5703125" customWidth="1"/>
    <col min="4" max="4" width="21.7109375" customWidth="1"/>
    <col min="5" max="5" width="18.5703125" customWidth="1"/>
    <col min="6" max="6" width="21.85546875" customWidth="1"/>
  </cols>
  <sheetData>
    <row r="1" spans="2:32" s="169" customFormat="1" ht="23.25" x14ac:dyDescent="0.35">
      <c r="B1" s="287" t="s">
        <v>85</v>
      </c>
      <c r="C1" s="287"/>
      <c r="D1" s="287"/>
      <c r="E1" s="287"/>
      <c r="F1" s="241" t="s">
        <v>159</v>
      </c>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row>
    <row r="2" spans="2:32" ht="22.5" customHeight="1" x14ac:dyDescent="0.25">
      <c r="B2" s="44" t="s">
        <v>95</v>
      </c>
      <c r="C2" s="45"/>
      <c r="D2" s="45"/>
      <c r="E2" s="45"/>
    </row>
    <row r="3" spans="2:32" ht="18" x14ac:dyDescent="0.25">
      <c r="B3" s="288" t="s">
        <v>197</v>
      </c>
      <c r="C3" s="288"/>
      <c r="D3" s="288"/>
      <c r="E3" s="288"/>
    </row>
    <row r="4" spans="2:32" ht="9" customHeight="1" x14ac:dyDescent="0.2">
      <c r="B4" s="1"/>
      <c r="C4" s="1"/>
      <c r="D4" s="1"/>
      <c r="E4" s="1"/>
      <c r="F4" s="9"/>
    </row>
    <row r="5" spans="2:32" ht="36" customHeight="1" x14ac:dyDescent="0.2">
      <c r="B5" s="193" t="s">
        <v>65</v>
      </c>
      <c r="C5" s="243" t="s">
        <v>222</v>
      </c>
      <c r="D5" s="194" t="s">
        <v>66</v>
      </c>
      <c r="E5" s="195" t="s">
        <v>199</v>
      </c>
      <c r="F5" s="119" t="s">
        <v>223</v>
      </c>
      <c r="G5" s="6"/>
    </row>
    <row r="6" spans="2:32" ht="36.75" customHeight="1" x14ac:dyDescent="0.2">
      <c r="B6" s="181" t="s">
        <v>91</v>
      </c>
      <c r="C6" s="267" t="s">
        <v>250</v>
      </c>
      <c r="D6" s="217">
        <v>43344</v>
      </c>
      <c r="E6" s="192">
        <v>0.16400000000000001</v>
      </c>
      <c r="F6" s="315">
        <v>0.1648</v>
      </c>
    </row>
    <row r="7" spans="2:32" ht="36.75" customHeight="1" x14ac:dyDescent="0.2">
      <c r="B7" s="181" t="s">
        <v>207</v>
      </c>
      <c r="C7" s="267" t="s">
        <v>249</v>
      </c>
      <c r="D7" s="218" t="s">
        <v>198</v>
      </c>
      <c r="E7" s="192">
        <v>0.25800000000000001</v>
      </c>
      <c r="F7" s="180">
        <v>0.26800000000000002</v>
      </c>
    </row>
    <row r="8" spans="2:32" ht="36.75" customHeight="1" x14ac:dyDescent="0.2">
      <c r="B8" s="181" t="s">
        <v>200</v>
      </c>
      <c r="C8" s="267" t="s">
        <v>249</v>
      </c>
      <c r="D8" s="218" t="s">
        <v>198</v>
      </c>
      <c r="E8" s="192">
        <v>0.25800000000000001</v>
      </c>
      <c r="F8" s="180">
        <v>0.26800000000000002</v>
      </c>
    </row>
    <row r="9" spans="2:32" x14ac:dyDescent="0.2">
      <c r="B9" s="9"/>
      <c r="C9" s="1"/>
      <c r="D9" s="9"/>
      <c r="E9" s="9"/>
      <c r="F9" s="9"/>
    </row>
    <row r="10" spans="2:32" x14ac:dyDescent="0.2">
      <c r="B10" s="9"/>
      <c r="C10" s="1"/>
      <c r="D10" s="9"/>
      <c r="E10" s="9"/>
      <c r="F10" s="9"/>
    </row>
    <row r="11" spans="2:32" x14ac:dyDescent="0.2">
      <c r="B11" s="43" t="s">
        <v>224</v>
      </c>
      <c r="C11" s="1"/>
      <c r="D11" s="1"/>
      <c r="E11" s="1"/>
      <c r="F11" s="9"/>
    </row>
    <row r="12" spans="2:32" ht="21" customHeight="1" x14ac:dyDescent="0.2">
      <c r="B12" s="145"/>
      <c r="C12" s="1"/>
      <c r="D12" s="1"/>
      <c r="E12" s="1"/>
      <c r="F12" s="9"/>
    </row>
    <row r="13" spans="2:32" ht="38.25" x14ac:dyDescent="0.2">
      <c r="B13" s="193" t="s">
        <v>90</v>
      </c>
      <c r="C13" s="194" t="s">
        <v>67</v>
      </c>
      <c r="D13" s="194" t="s">
        <v>68</v>
      </c>
      <c r="E13" s="194" t="s">
        <v>69</v>
      </c>
      <c r="F13" s="27"/>
    </row>
    <row r="14" spans="2:32" ht="15.75" customHeight="1" x14ac:dyDescent="0.2">
      <c r="B14" s="245" t="s">
        <v>227</v>
      </c>
      <c r="C14" s="41">
        <v>0</v>
      </c>
      <c r="D14" s="41">
        <v>0</v>
      </c>
      <c r="E14" s="41">
        <v>0</v>
      </c>
      <c r="F14" s="9"/>
    </row>
    <row r="15" spans="2:32" ht="16.5" customHeight="1" x14ac:dyDescent="0.2">
      <c r="B15" s="244" t="s">
        <v>225</v>
      </c>
      <c r="C15" s="42">
        <v>0.13800000000000001</v>
      </c>
      <c r="D15" s="42">
        <v>0.13800000000000001</v>
      </c>
      <c r="E15" s="42">
        <v>0.13800000000000001</v>
      </c>
      <c r="F15" s="9"/>
    </row>
    <row r="16" spans="2:32" ht="15.75" customHeight="1" x14ac:dyDescent="0.2">
      <c r="B16" s="246" t="s">
        <v>226</v>
      </c>
      <c r="C16" s="42">
        <v>0.13800000000000001</v>
      </c>
      <c r="D16" s="42">
        <v>0.13800000000000001</v>
      </c>
      <c r="E16" s="42">
        <v>0.13800000000000001</v>
      </c>
      <c r="F16" s="9"/>
    </row>
    <row r="17" spans="2:6" x14ac:dyDescent="0.2">
      <c r="B17" s="1"/>
      <c r="C17" s="1"/>
      <c r="D17" s="1"/>
      <c r="E17" s="1"/>
      <c r="F17" s="9"/>
    </row>
    <row r="18" spans="2:6" x14ac:dyDescent="0.2">
      <c r="B18" s="286" t="s">
        <v>92</v>
      </c>
      <c r="C18" s="286"/>
      <c r="D18" s="286"/>
      <c r="E18" s="1"/>
      <c r="F18" s="9"/>
    </row>
    <row r="19" spans="2:6" ht="7.5" customHeight="1" x14ac:dyDescent="0.2">
      <c r="B19" s="47"/>
      <c r="C19" s="47"/>
      <c r="D19" s="47"/>
      <c r="E19" s="47"/>
      <c r="F19" s="9"/>
    </row>
    <row r="20" spans="2:6" ht="17.25" customHeight="1" x14ac:dyDescent="0.2">
      <c r="B20" s="56" t="s">
        <v>93</v>
      </c>
      <c r="C20" s="53" t="s">
        <v>94</v>
      </c>
      <c r="D20" s="54"/>
      <c r="E20" s="11"/>
      <c r="F20" s="9"/>
    </row>
    <row r="21" spans="2:6" ht="8.25" customHeight="1" x14ac:dyDescent="0.2">
      <c r="B21" s="48"/>
      <c r="C21" s="11"/>
      <c r="D21" s="49"/>
      <c r="E21" s="11"/>
      <c r="F21" s="9"/>
    </row>
    <row r="22" spans="2:6" x14ac:dyDescent="0.2">
      <c r="B22" s="46" t="s">
        <v>70</v>
      </c>
      <c r="C22" s="11" t="s">
        <v>71</v>
      </c>
      <c r="D22" s="49"/>
      <c r="E22" s="11"/>
      <c r="F22" s="9"/>
    </row>
    <row r="23" spans="2:6" x14ac:dyDescent="0.2">
      <c r="B23" s="46"/>
      <c r="C23" s="11" t="s">
        <v>72</v>
      </c>
      <c r="D23" s="49"/>
      <c r="E23" s="11"/>
      <c r="F23" s="9"/>
    </row>
    <row r="24" spans="2:6" x14ac:dyDescent="0.2">
      <c r="B24" s="46"/>
      <c r="C24" s="11" t="s">
        <v>96</v>
      </c>
      <c r="D24" s="49"/>
      <c r="E24" s="11"/>
      <c r="F24" s="9"/>
    </row>
    <row r="25" spans="2:6" ht="6" customHeight="1" x14ac:dyDescent="0.2">
      <c r="B25" s="46"/>
      <c r="C25" s="11"/>
      <c r="D25" s="49"/>
      <c r="E25" s="11"/>
      <c r="F25" s="9"/>
    </row>
    <row r="26" spans="2:6" x14ac:dyDescent="0.2">
      <c r="B26" s="46" t="s">
        <v>73</v>
      </c>
      <c r="C26" s="11" t="s">
        <v>74</v>
      </c>
      <c r="D26" s="49"/>
      <c r="E26" s="11"/>
      <c r="F26" s="9"/>
    </row>
    <row r="27" spans="2:6" x14ac:dyDescent="0.2">
      <c r="B27" s="46"/>
      <c r="C27" s="11" t="s">
        <v>87</v>
      </c>
      <c r="D27" s="49"/>
      <c r="E27" s="11"/>
      <c r="F27" s="9"/>
    </row>
    <row r="28" spans="2:6" x14ac:dyDescent="0.2">
      <c r="B28" s="46"/>
      <c r="C28" s="11" t="s">
        <v>86</v>
      </c>
      <c r="D28" s="49"/>
      <c r="E28" s="11"/>
      <c r="F28" s="9"/>
    </row>
    <row r="29" spans="2:6" ht="7.5" customHeight="1" x14ac:dyDescent="0.2">
      <c r="B29" s="46"/>
      <c r="C29" s="11"/>
      <c r="D29" s="49"/>
      <c r="E29" s="11"/>
      <c r="F29" s="9"/>
    </row>
    <row r="30" spans="2:6" x14ac:dyDescent="0.2">
      <c r="B30" s="46" t="s">
        <v>75</v>
      </c>
      <c r="C30" s="11" t="s">
        <v>126</v>
      </c>
      <c r="D30" s="49"/>
      <c r="E30" s="11"/>
      <c r="F30" s="9"/>
    </row>
    <row r="31" spans="2:6" x14ac:dyDescent="0.2">
      <c r="B31" s="46"/>
      <c r="C31" s="11" t="s">
        <v>76</v>
      </c>
      <c r="D31" s="49"/>
      <c r="E31" s="11"/>
      <c r="F31" s="9"/>
    </row>
    <row r="32" spans="2:6" x14ac:dyDescent="0.2">
      <c r="B32" s="46"/>
      <c r="C32" s="11" t="s">
        <v>77</v>
      </c>
      <c r="D32" s="49"/>
      <c r="E32" s="11"/>
      <c r="F32" s="9"/>
    </row>
    <row r="33" spans="2:6" ht="7.5" customHeight="1" x14ac:dyDescent="0.2">
      <c r="B33" s="46"/>
      <c r="C33" s="11"/>
      <c r="D33" s="49"/>
      <c r="E33" s="11"/>
      <c r="F33" s="9"/>
    </row>
    <row r="34" spans="2:6" x14ac:dyDescent="0.2">
      <c r="B34" s="55" t="s">
        <v>78</v>
      </c>
      <c r="C34" s="51" t="s">
        <v>79</v>
      </c>
      <c r="D34" s="52"/>
      <c r="E34" s="11"/>
      <c r="F34" s="9"/>
    </row>
    <row r="35" spans="2:6" x14ac:dyDescent="0.2">
      <c r="B35" s="50"/>
      <c r="C35" s="50"/>
      <c r="D35" s="50"/>
      <c r="E35" s="50"/>
      <c r="F35" s="9"/>
    </row>
    <row r="36" spans="2:6" x14ac:dyDescent="0.2">
      <c r="B36" s="9"/>
      <c r="C36" s="9"/>
      <c r="D36" s="9"/>
      <c r="E36" s="9"/>
      <c r="F36" s="9"/>
    </row>
    <row r="37" spans="2:6" x14ac:dyDescent="0.2">
      <c r="C37" s="9"/>
      <c r="D37" s="9"/>
      <c r="E37" s="9"/>
      <c r="F37" s="9"/>
    </row>
    <row r="38" spans="2:6" x14ac:dyDescent="0.2">
      <c r="B38" s="9"/>
      <c r="C38" s="9"/>
      <c r="D38" s="9"/>
      <c r="E38" s="9"/>
      <c r="F38" s="9"/>
    </row>
    <row r="39" spans="2:6" x14ac:dyDescent="0.2">
      <c r="B39" s="9"/>
      <c r="C39" s="9"/>
      <c r="D39" s="9"/>
      <c r="E39" s="9"/>
      <c r="F39" s="9"/>
    </row>
  </sheetData>
  <mergeCells count="3">
    <mergeCell ref="B18:D18"/>
    <mergeCell ref="B1:E1"/>
    <mergeCell ref="B3:E3"/>
  </mergeCells>
  <phoneticPr fontId="5" type="noConversion"/>
  <hyperlinks>
    <hyperlink ref="F1" r:id="rId1"/>
  </hyperlinks>
  <pageMargins left="0.42" right="0.3" top="0.33" bottom="0.49" header="0.22" footer="0.28999999999999998"/>
  <pageSetup paperSize="9" scale="80" orientation="portrait" r:id="rId2"/>
  <headerFooter alignWithMargins="0">
    <oddFooter>&amp;L&amp;9&amp;Z&amp;F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280"/>
  <sheetViews>
    <sheetView zoomScaleNormal="100" zoomScaleSheetLayoutView="100" workbookViewId="0">
      <pane ySplit="1" topLeftCell="A2" activePane="bottomLeft" state="frozen"/>
      <selection pane="bottomLeft" activeCell="I19" sqref="I19"/>
    </sheetView>
  </sheetViews>
  <sheetFormatPr defaultRowHeight="12.75" x14ac:dyDescent="0.2"/>
  <cols>
    <col min="1" max="1" width="11.85546875" customWidth="1"/>
    <col min="2" max="2" width="16" customWidth="1"/>
    <col min="3" max="3" width="17.85546875" customWidth="1"/>
    <col min="4" max="4" width="10.7109375" customWidth="1"/>
    <col min="5" max="5" width="23.140625" customWidth="1"/>
    <col min="6" max="7" width="12.85546875" customWidth="1"/>
    <col min="14" max="14" width="9.5703125" customWidth="1"/>
  </cols>
  <sheetData>
    <row r="1" spans="1:16" s="146" customFormat="1" ht="19.5" x14ac:dyDescent="0.3">
      <c r="A1" s="204" t="s">
        <v>211</v>
      </c>
      <c r="B1" s="40"/>
      <c r="C1" s="40"/>
      <c r="D1" s="40"/>
      <c r="E1" s="40"/>
    </row>
    <row r="2" spans="1:16" ht="19.5" x14ac:dyDescent="0.3">
      <c r="A2" s="205"/>
      <c r="B2" s="186"/>
      <c r="C2" s="186"/>
      <c r="D2" s="186"/>
      <c r="E2" s="186"/>
    </row>
    <row r="3" spans="1:16" ht="51.75" customHeight="1" x14ac:dyDescent="0.2">
      <c r="A3" s="291" t="s">
        <v>56</v>
      </c>
      <c r="B3" s="291"/>
      <c r="C3" s="291"/>
      <c r="D3" s="31"/>
      <c r="E3" s="289" t="s">
        <v>210</v>
      </c>
      <c r="F3" s="289"/>
      <c r="G3" s="289"/>
    </row>
    <row r="4" spans="1:16" ht="39.75" customHeight="1" x14ac:dyDescent="0.2">
      <c r="A4" s="164"/>
      <c r="B4" s="213" t="s">
        <v>193</v>
      </c>
      <c r="C4" s="220" t="s">
        <v>208</v>
      </c>
      <c r="D4" s="146"/>
      <c r="E4" s="214"/>
      <c r="F4" s="213" t="s">
        <v>193</v>
      </c>
      <c r="G4" s="220" t="s">
        <v>208</v>
      </c>
      <c r="H4" s="6"/>
      <c r="J4" s="6"/>
      <c r="M4" s="6"/>
      <c r="O4" s="6"/>
    </row>
    <row r="5" spans="1:16" ht="12.75" customHeight="1" x14ac:dyDescent="0.2">
      <c r="A5" s="211" t="s">
        <v>61</v>
      </c>
      <c r="B5" s="206">
        <v>26662</v>
      </c>
      <c r="C5" s="206">
        <f>B5*102/100</f>
        <v>27195.24</v>
      </c>
      <c r="D5" s="146"/>
      <c r="E5" s="211" t="s">
        <v>61</v>
      </c>
      <c r="F5" s="207">
        <v>19749</v>
      </c>
      <c r="G5" s="206">
        <f t="shared" ref="G5:G6" si="0">F5*102/100</f>
        <v>20143.98</v>
      </c>
      <c r="H5" s="7"/>
      <c r="I5" s="20"/>
      <c r="J5" s="21"/>
      <c r="K5" s="20"/>
      <c r="M5" s="21"/>
      <c r="N5" s="20"/>
      <c r="O5" s="21"/>
      <c r="P5" s="20"/>
    </row>
    <row r="6" spans="1:16" x14ac:dyDescent="0.2">
      <c r="A6" s="211" t="s">
        <v>62</v>
      </c>
      <c r="B6" s="206">
        <v>37645</v>
      </c>
      <c r="C6" s="206">
        <f>B6*102/100</f>
        <v>38397.9</v>
      </c>
      <c r="D6" s="146"/>
      <c r="E6" s="211" t="s">
        <v>62</v>
      </c>
      <c r="F6" s="207">
        <v>29422</v>
      </c>
      <c r="G6" s="206">
        <f t="shared" si="0"/>
        <v>30010.44</v>
      </c>
      <c r="H6" s="7"/>
      <c r="I6" s="20"/>
      <c r="J6" s="21"/>
      <c r="K6" s="20"/>
      <c r="M6" s="21"/>
      <c r="N6" s="20"/>
      <c r="O6" s="21"/>
      <c r="P6" s="20"/>
    </row>
    <row r="7" spans="1:16" x14ac:dyDescent="0.2">
      <c r="A7" s="18"/>
      <c r="B7" s="162"/>
      <c r="C7" s="146"/>
      <c r="D7" s="146"/>
      <c r="E7" s="19"/>
      <c r="F7" s="156"/>
      <c r="G7" s="146"/>
      <c r="H7" s="7"/>
      <c r="I7" s="20"/>
      <c r="J7" s="21"/>
      <c r="K7" s="20"/>
      <c r="M7" s="21"/>
      <c r="N7" s="20"/>
      <c r="O7" s="21"/>
      <c r="P7" s="20"/>
    </row>
    <row r="8" spans="1:16" ht="12.75" customHeight="1" x14ac:dyDescent="0.2">
      <c r="A8" s="31"/>
      <c r="B8" s="31"/>
      <c r="C8" s="31"/>
      <c r="D8" s="31"/>
      <c r="E8" s="19"/>
      <c r="F8" s="146"/>
      <c r="G8" s="146"/>
    </row>
    <row r="9" spans="1:16" ht="48.75" customHeight="1" x14ac:dyDescent="0.2">
      <c r="A9" s="291" t="s">
        <v>57</v>
      </c>
      <c r="B9" s="291"/>
      <c r="C9" s="291"/>
      <c r="D9" s="31"/>
      <c r="E9" s="289" t="s">
        <v>190</v>
      </c>
      <c r="F9" s="289"/>
      <c r="G9" s="289"/>
    </row>
    <row r="10" spans="1:16" ht="45.75" customHeight="1" x14ac:dyDescent="0.2">
      <c r="A10" s="215"/>
      <c r="B10" s="213" t="s">
        <v>193</v>
      </c>
      <c r="C10" s="220" t="s">
        <v>208</v>
      </c>
      <c r="D10" s="146"/>
      <c r="E10" s="215"/>
      <c r="F10" s="213" t="s">
        <v>193</v>
      </c>
      <c r="G10" s="220" t="s">
        <v>208</v>
      </c>
      <c r="H10" s="6"/>
    </row>
    <row r="11" spans="1:16" x14ac:dyDescent="0.2">
      <c r="A11" s="211" t="s">
        <v>61</v>
      </c>
      <c r="B11" s="206">
        <v>39519</v>
      </c>
      <c r="C11" s="206">
        <f t="shared" ref="C11:C12" si="1">B11*102/100</f>
        <v>40309.379999999997</v>
      </c>
      <c r="D11" s="146"/>
      <c r="E11" s="211" t="s">
        <v>61</v>
      </c>
      <c r="F11" s="156">
        <v>42498</v>
      </c>
      <c r="G11" s="206">
        <f t="shared" ref="G11:G12" si="2">F11*102/100</f>
        <v>43347.96</v>
      </c>
      <c r="H11" s="7"/>
      <c r="I11" s="20"/>
    </row>
    <row r="12" spans="1:16" x14ac:dyDescent="0.2">
      <c r="A12" s="211" t="s">
        <v>62</v>
      </c>
      <c r="B12" s="206">
        <v>42498</v>
      </c>
      <c r="C12" s="206">
        <f t="shared" si="1"/>
        <v>43347.96</v>
      </c>
      <c r="D12" s="146"/>
      <c r="E12" s="211" t="s">
        <v>62</v>
      </c>
      <c r="F12" s="156">
        <v>62985</v>
      </c>
      <c r="G12" s="206">
        <f t="shared" si="2"/>
        <v>64244.7</v>
      </c>
      <c r="H12" s="7"/>
      <c r="I12" s="20"/>
    </row>
    <row r="13" spans="1:16" x14ac:dyDescent="0.2">
      <c r="A13" s="146"/>
      <c r="B13" s="146"/>
      <c r="C13" s="146"/>
      <c r="D13" s="146"/>
      <c r="E13" s="13"/>
      <c r="F13" s="162"/>
      <c r="G13" s="162"/>
      <c r="I13" s="7"/>
      <c r="J13" s="20"/>
    </row>
    <row r="14" spans="1:16" x14ac:dyDescent="0.2">
      <c r="A14" s="26"/>
      <c r="B14" s="31"/>
      <c r="C14" s="31"/>
      <c r="D14" s="31"/>
      <c r="E14" s="146"/>
      <c r="F14" s="146"/>
      <c r="G14" s="146"/>
    </row>
    <row r="15" spans="1:16" ht="34.5" customHeight="1" x14ac:dyDescent="0.25">
      <c r="A15" s="290" t="s">
        <v>209</v>
      </c>
      <c r="B15" s="290"/>
      <c r="C15" s="290"/>
      <c r="D15" s="31"/>
      <c r="E15" s="289" t="s">
        <v>156</v>
      </c>
      <c r="F15" s="289"/>
      <c r="G15" s="289"/>
      <c r="I15" s="40"/>
    </row>
    <row r="16" spans="1:16" ht="38.25" x14ac:dyDescent="0.2">
      <c r="A16" s="215"/>
      <c r="B16" s="213" t="s">
        <v>193</v>
      </c>
      <c r="C16" s="220" t="s">
        <v>208</v>
      </c>
      <c r="D16" s="146"/>
      <c r="E16" s="146"/>
      <c r="F16" s="213" t="s">
        <v>193</v>
      </c>
      <c r="G16" s="220" t="s">
        <v>208</v>
      </c>
      <c r="M16" s="9"/>
      <c r="N16" s="9"/>
    </row>
    <row r="17" spans="1:14" ht="12.75" customHeight="1" x14ac:dyDescent="0.2">
      <c r="A17" s="211" t="s">
        <v>61</v>
      </c>
      <c r="B17" s="206">
        <v>42498</v>
      </c>
      <c r="C17" s="206">
        <f t="shared" ref="C17:C18" si="3">B17*102/100</f>
        <v>43347.96</v>
      </c>
      <c r="D17" s="208"/>
      <c r="E17" s="160" t="s">
        <v>157</v>
      </c>
      <c r="F17" s="155"/>
      <c r="G17" s="146"/>
      <c r="L17" s="10"/>
      <c r="M17" s="23"/>
      <c r="N17" s="23"/>
    </row>
    <row r="18" spans="1:14" ht="12.75" customHeight="1" x14ac:dyDescent="0.2">
      <c r="A18" s="211" t="s">
        <v>62</v>
      </c>
      <c r="B18" s="206">
        <v>112460</v>
      </c>
      <c r="C18" s="206">
        <f t="shared" si="3"/>
        <v>114709.2</v>
      </c>
      <c r="D18" s="208"/>
      <c r="E18" s="211" t="s">
        <v>61</v>
      </c>
      <c r="F18" s="207">
        <v>2106</v>
      </c>
      <c r="G18" s="206">
        <f t="shared" ref="G18:G19" si="4">F18*102/100</f>
        <v>2148.12</v>
      </c>
    </row>
    <row r="19" spans="1:14" ht="12.75" customHeight="1" x14ac:dyDescent="0.2">
      <c r="A19" s="13"/>
      <c r="B19" s="162"/>
      <c r="C19" s="208"/>
      <c r="D19" s="208"/>
      <c r="E19" s="211" t="s">
        <v>62</v>
      </c>
      <c r="F19" s="207">
        <v>4158</v>
      </c>
      <c r="G19" s="206">
        <f t="shared" si="4"/>
        <v>4241.16</v>
      </c>
    </row>
    <row r="20" spans="1:14" ht="12.75" customHeight="1" x14ac:dyDescent="0.2">
      <c r="A20" s="13"/>
      <c r="B20" s="162"/>
      <c r="C20" s="208"/>
      <c r="D20" s="208"/>
      <c r="E20" s="157"/>
      <c r="F20" s="156"/>
      <c r="G20" s="146"/>
    </row>
    <row r="21" spans="1:14" ht="30.75" customHeight="1" x14ac:dyDescent="0.2">
      <c r="A21" s="291" t="s">
        <v>212</v>
      </c>
      <c r="B21" s="291"/>
      <c r="C21" s="291"/>
      <c r="D21" s="208"/>
      <c r="E21" s="289" t="s">
        <v>158</v>
      </c>
      <c r="F21" s="289"/>
      <c r="G21" s="289"/>
    </row>
    <row r="22" spans="1:14" ht="14.25" customHeight="1" x14ac:dyDescent="0.2">
      <c r="A22" s="164" t="s">
        <v>53</v>
      </c>
      <c r="B22" s="160" t="s">
        <v>191</v>
      </c>
      <c r="C22" s="160" t="s">
        <v>192</v>
      </c>
      <c r="D22" s="208"/>
      <c r="E22" s="160" t="s">
        <v>63</v>
      </c>
      <c r="F22" s="154"/>
      <c r="G22" s="146"/>
    </row>
    <row r="23" spans="1:14" ht="12.75" customHeight="1" x14ac:dyDescent="0.2">
      <c r="A23" s="215">
        <v>1</v>
      </c>
      <c r="B23" s="209">
        <v>47667</v>
      </c>
      <c r="C23" s="210">
        <v>62361</v>
      </c>
      <c r="D23" s="208"/>
      <c r="E23" s="211" t="s">
        <v>61</v>
      </c>
      <c r="F23" s="207">
        <v>7699</v>
      </c>
      <c r="G23" s="206">
        <f t="shared" ref="G23:G24" si="5">F23*102/100</f>
        <v>7852.98</v>
      </c>
    </row>
    <row r="24" spans="1:14" x14ac:dyDescent="0.2">
      <c r="A24" s="215">
        <v>2</v>
      </c>
      <c r="B24" s="209">
        <v>49924</v>
      </c>
      <c r="C24" s="212">
        <v>66876</v>
      </c>
      <c r="D24" s="208"/>
      <c r="E24" s="211" t="s">
        <v>62</v>
      </c>
      <c r="F24" s="207">
        <v>13027</v>
      </c>
      <c r="G24" s="206">
        <f t="shared" si="5"/>
        <v>13287.54</v>
      </c>
    </row>
    <row r="25" spans="1:14" x14ac:dyDescent="0.2">
      <c r="A25" s="215">
        <v>3</v>
      </c>
      <c r="B25" s="209">
        <v>53597</v>
      </c>
      <c r="C25" s="210">
        <v>71736</v>
      </c>
      <c r="D25" s="208"/>
      <c r="E25" s="19"/>
      <c r="F25" s="146"/>
      <c r="G25" s="146"/>
    </row>
    <row r="26" spans="1:14" x14ac:dyDescent="0.2">
      <c r="A26" s="215">
        <v>4</v>
      </c>
      <c r="B26" s="209">
        <v>57370</v>
      </c>
      <c r="C26" s="210">
        <v>76968</v>
      </c>
      <c r="D26" s="208"/>
      <c r="E26" s="160" t="s">
        <v>60</v>
      </c>
      <c r="F26" s="146"/>
      <c r="G26" s="146"/>
    </row>
    <row r="27" spans="1:14" x14ac:dyDescent="0.2">
      <c r="A27" s="215">
        <v>5</v>
      </c>
      <c r="B27" s="209">
        <v>62985</v>
      </c>
      <c r="C27" s="210">
        <v>84576</v>
      </c>
      <c r="D27" s="208"/>
      <c r="E27" s="211" t="s">
        <v>61</v>
      </c>
      <c r="F27" s="207">
        <v>2667</v>
      </c>
      <c r="G27" s="206">
        <f t="shared" ref="G27:G28" si="6">F27*102/100</f>
        <v>2720.34</v>
      </c>
    </row>
    <row r="28" spans="1:14" x14ac:dyDescent="0.2">
      <c r="A28" s="215">
        <v>6</v>
      </c>
      <c r="B28" s="209">
        <v>67545</v>
      </c>
      <c r="C28" s="210">
        <v>92967</v>
      </c>
      <c r="D28" s="208"/>
      <c r="E28" s="211" t="s">
        <v>62</v>
      </c>
      <c r="F28" s="207">
        <v>6515</v>
      </c>
      <c r="G28" s="206">
        <f t="shared" si="6"/>
        <v>6645.3</v>
      </c>
    </row>
    <row r="29" spans="1:14" x14ac:dyDescent="0.2">
      <c r="A29" s="215">
        <v>7</v>
      </c>
      <c r="B29" s="209">
        <v>72454</v>
      </c>
      <c r="C29" s="210">
        <v>102173</v>
      </c>
      <c r="D29" s="208"/>
      <c r="E29" s="146"/>
      <c r="F29" s="146"/>
      <c r="G29" s="146"/>
    </row>
    <row r="30" spans="1:14" x14ac:dyDescent="0.2">
      <c r="A30" s="215">
        <v>8</v>
      </c>
      <c r="B30" s="209">
        <v>79591</v>
      </c>
      <c r="C30" s="210">
        <v>112460</v>
      </c>
      <c r="D30" s="208"/>
      <c r="E30" s="146"/>
      <c r="F30" s="146"/>
      <c r="G30" s="146"/>
    </row>
    <row r="31" spans="1:14" ht="12.75" customHeight="1" x14ac:dyDescent="0.2">
      <c r="A31" s="13"/>
      <c r="B31" s="162"/>
      <c r="C31" s="208"/>
      <c r="D31" s="208"/>
      <c r="E31" s="146"/>
      <c r="F31" s="146"/>
      <c r="G31" s="146"/>
      <c r="H31" s="18"/>
      <c r="I31" s="20"/>
      <c r="J31" s="21"/>
      <c r="K31" s="20"/>
    </row>
    <row r="32" spans="1:14" ht="12.75" customHeight="1" x14ac:dyDescent="0.2">
      <c r="A32" s="13"/>
      <c r="B32" s="162"/>
      <c r="C32" s="208"/>
      <c r="D32" s="208"/>
      <c r="E32" s="146"/>
      <c r="F32" s="146"/>
      <c r="G32" s="146"/>
      <c r="H32" s="18"/>
      <c r="I32" s="20"/>
      <c r="J32" s="21"/>
      <c r="K32" s="20"/>
    </row>
    <row r="33" spans="1:11" ht="12.75" customHeight="1" x14ac:dyDescent="0.25">
      <c r="A33" s="159" t="s">
        <v>214</v>
      </c>
      <c r="B33" s="159"/>
      <c r="C33" s="159"/>
      <c r="D33" s="221"/>
      <c r="H33" s="17"/>
      <c r="I33" s="20"/>
      <c r="J33" s="21"/>
      <c r="K33" s="20"/>
    </row>
    <row r="34" spans="1:11" ht="12.75" customHeight="1" x14ac:dyDescent="0.2">
      <c r="A34" s="164" t="s">
        <v>53</v>
      </c>
      <c r="B34" s="160" t="s">
        <v>191</v>
      </c>
      <c r="C34" s="160" t="s">
        <v>192</v>
      </c>
      <c r="D34" s="20"/>
      <c r="H34" s="7"/>
      <c r="I34" s="20"/>
      <c r="J34" s="21"/>
      <c r="K34" s="20"/>
    </row>
    <row r="35" spans="1:11" ht="12.75" customHeight="1" x14ac:dyDescent="0.2">
      <c r="A35" s="215">
        <v>1</v>
      </c>
      <c r="B35" s="222">
        <f>B23*102%</f>
        <v>48620.340000000004</v>
      </c>
      <c r="C35" s="210">
        <f>C23*102%</f>
        <v>63608.22</v>
      </c>
      <c r="D35" s="20"/>
      <c r="H35" s="7"/>
      <c r="I35" s="20"/>
      <c r="J35" s="21"/>
      <c r="K35" s="20"/>
    </row>
    <row r="36" spans="1:11" ht="12.75" customHeight="1" x14ac:dyDescent="0.2">
      <c r="A36" s="215">
        <v>2</v>
      </c>
      <c r="B36" s="222">
        <f>B24*102%</f>
        <v>50922.48</v>
      </c>
      <c r="C36" s="210">
        <f t="shared" ref="C36:C42" si="7">C24*102%</f>
        <v>68213.52</v>
      </c>
      <c r="D36" s="20"/>
      <c r="H36" s="7"/>
      <c r="I36" s="20"/>
      <c r="J36" s="21"/>
      <c r="K36" s="20"/>
    </row>
    <row r="37" spans="1:11" ht="12.75" customHeight="1" x14ac:dyDescent="0.2">
      <c r="A37" s="215">
        <v>3</v>
      </c>
      <c r="B37" s="222">
        <f t="shared" ref="B37:B42" si="8">B25*102%</f>
        <v>54668.94</v>
      </c>
      <c r="C37" s="210">
        <f t="shared" si="7"/>
        <v>73170.720000000001</v>
      </c>
      <c r="D37" s="20"/>
      <c r="H37" s="7"/>
      <c r="I37" s="20"/>
      <c r="J37" s="21"/>
      <c r="K37" s="20"/>
    </row>
    <row r="38" spans="1:11" ht="12.75" customHeight="1" x14ac:dyDescent="0.2">
      <c r="A38" s="215">
        <v>4</v>
      </c>
      <c r="B38" s="222">
        <f t="shared" si="8"/>
        <v>58517.4</v>
      </c>
      <c r="C38" s="210">
        <f t="shared" si="7"/>
        <v>78507.360000000001</v>
      </c>
      <c r="D38" s="20"/>
      <c r="H38" s="7"/>
      <c r="I38" s="20"/>
      <c r="J38" s="21"/>
      <c r="K38" s="20"/>
    </row>
    <row r="39" spans="1:11" ht="12.75" customHeight="1" x14ac:dyDescent="0.2">
      <c r="A39" s="215">
        <v>5</v>
      </c>
      <c r="B39" s="222">
        <f t="shared" si="8"/>
        <v>64244.700000000004</v>
      </c>
      <c r="C39" s="210">
        <f t="shared" si="7"/>
        <v>86267.520000000004</v>
      </c>
      <c r="D39" s="20"/>
      <c r="H39" s="7"/>
      <c r="I39" s="20"/>
      <c r="J39" s="21"/>
      <c r="K39" s="20"/>
    </row>
    <row r="40" spans="1:11" ht="12.75" customHeight="1" x14ac:dyDescent="0.2">
      <c r="A40" s="215">
        <v>6</v>
      </c>
      <c r="B40" s="222">
        <f t="shared" si="8"/>
        <v>68895.899999999994</v>
      </c>
      <c r="C40" s="210">
        <f t="shared" si="7"/>
        <v>94826.34</v>
      </c>
      <c r="D40" s="20"/>
      <c r="H40" s="7"/>
      <c r="I40" s="20"/>
      <c r="J40" s="21"/>
      <c r="K40" s="20"/>
    </row>
    <row r="41" spans="1:11" ht="12.75" customHeight="1" x14ac:dyDescent="0.2">
      <c r="A41" s="215">
        <v>7</v>
      </c>
      <c r="B41" s="222">
        <f t="shared" si="8"/>
        <v>73903.08</v>
      </c>
      <c r="C41" s="210">
        <f t="shared" si="7"/>
        <v>104216.46</v>
      </c>
      <c r="D41" s="20"/>
      <c r="H41" s="7"/>
      <c r="I41" s="20"/>
      <c r="J41" s="21"/>
      <c r="K41" s="20"/>
    </row>
    <row r="42" spans="1:11" ht="12.75" customHeight="1" x14ac:dyDescent="0.2">
      <c r="A42" s="215">
        <v>8</v>
      </c>
      <c r="B42" s="222">
        <f t="shared" si="8"/>
        <v>81182.820000000007</v>
      </c>
      <c r="C42" s="210">
        <f t="shared" si="7"/>
        <v>114709.2</v>
      </c>
      <c r="D42" s="20"/>
      <c r="H42" s="7"/>
      <c r="I42" s="20"/>
      <c r="J42" s="21"/>
      <c r="K42" s="20"/>
    </row>
    <row r="43" spans="1:11" ht="12.75" customHeight="1" x14ac:dyDescent="0.2">
      <c r="A43" s="13"/>
      <c r="B43" s="89"/>
      <c r="C43" s="20"/>
      <c r="D43" s="20"/>
      <c r="H43" s="7"/>
      <c r="I43" s="20"/>
      <c r="J43" s="21"/>
      <c r="K43" s="20"/>
    </row>
    <row r="44" spans="1:11" ht="12.75" customHeight="1" x14ac:dyDescent="0.2">
      <c r="A44" s="13"/>
      <c r="B44" s="89"/>
      <c r="C44" s="20"/>
      <c r="D44" s="20"/>
      <c r="H44" s="7"/>
      <c r="I44" s="20"/>
      <c r="J44" s="21"/>
      <c r="K44" s="20"/>
    </row>
    <row r="45" spans="1:11" ht="12.75" customHeight="1" x14ac:dyDescent="0.2">
      <c r="B45" s="20"/>
      <c r="C45" s="20"/>
      <c r="D45" s="20"/>
      <c r="H45" s="7"/>
      <c r="I45" s="20"/>
      <c r="J45" s="21"/>
      <c r="K45" s="20"/>
    </row>
    <row r="46" spans="1:11" ht="12.75" customHeight="1" x14ac:dyDescent="0.2">
      <c r="A46" s="142"/>
      <c r="B46" s="20"/>
      <c r="C46" s="20"/>
      <c r="D46" s="20"/>
      <c r="H46" s="7"/>
      <c r="I46" s="20"/>
      <c r="J46" s="21"/>
      <c r="K46" s="20"/>
    </row>
    <row r="47" spans="1:11" ht="12.75" customHeight="1" x14ac:dyDescent="0.2">
      <c r="A47" s="13"/>
      <c r="B47" s="20"/>
      <c r="C47" s="20"/>
      <c r="D47" s="20"/>
      <c r="H47" s="7"/>
      <c r="I47" s="20"/>
      <c r="J47" s="21"/>
      <c r="K47" s="20"/>
    </row>
    <row r="48" spans="1:11" ht="12.75" customHeight="1" x14ac:dyDescent="0.2">
      <c r="B48" s="20"/>
      <c r="C48" s="20"/>
      <c r="D48" s="20"/>
      <c r="H48" s="7"/>
      <c r="I48" s="20"/>
      <c r="J48" s="21"/>
      <c r="K48" s="20"/>
    </row>
    <row r="49" spans="2:11" ht="12.75" customHeight="1" x14ac:dyDescent="0.2">
      <c r="B49" s="20"/>
      <c r="C49" s="20"/>
      <c r="D49" s="20"/>
      <c r="H49" s="7"/>
      <c r="I49" s="20"/>
      <c r="J49" s="21"/>
      <c r="K49" s="20"/>
    </row>
    <row r="50" spans="2:11" ht="12.75" customHeight="1" x14ac:dyDescent="0.2">
      <c r="B50" s="20"/>
      <c r="C50" s="20"/>
      <c r="D50" s="20"/>
      <c r="H50" s="7"/>
      <c r="I50" s="20"/>
      <c r="J50" s="21"/>
      <c r="K50" s="20"/>
    </row>
    <row r="51" spans="2:11" ht="12.75" customHeight="1" x14ac:dyDescent="0.2">
      <c r="B51" s="20"/>
      <c r="C51" s="20"/>
      <c r="D51" s="20"/>
      <c r="H51" s="7"/>
      <c r="I51" s="20"/>
      <c r="J51" s="21"/>
      <c r="K51" s="20"/>
    </row>
    <row r="52" spans="2:11" ht="12.75" customHeight="1" x14ac:dyDescent="0.2">
      <c r="B52" s="20"/>
      <c r="C52" s="20"/>
      <c r="D52" s="20"/>
      <c r="H52" s="7"/>
      <c r="I52" s="20"/>
      <c r="J52" s="21"/>
      <c r="K52" s="20"/>
    </row>
    <row r="53" spans="2:11" ht="12.75" customHeight="1" x14ac:dyDescent="0.2">
      <c r="B53" s="20"/>
      <c r="C53" s="20"/>
      <c r="D53" s="20"/>
      <c r="H53" s="7"/>
      <c r="I53" s="20"/>
      <c r="J53" s="21"/>
      <c r="K53" s="20"/>
    </row>
    <row r="54" spans="2:11" ht="12.75" customHeight="1" x14ac:dyDescent="0.2">
      <c r="B54" s="20"/>
      <c r="C54" s="20"/>
      <c r="D54" s="20"/>
      <c r="H54" s="7"/>
      <c r="I54" s="20"/>
      <c r="J54" s="21"/>
      <c r="K54" s="20"/>
    </row>
    <row r="55" spans="2:11" ht="12.75" customHeight="1" x14ac:dyDescent="0.2">
      <c r="B55" s="20"/>
      <c r="C55" s="20"/>
      <c r="D55" s="20"/>
      <c r="H55" s="7"/>
      <c r="I55" s="20"/>
      <c r="J55" s="21"/>
      <c r="K55" s="20"/>
    </row>
    <row r="56" spans="2:11" ht="12.75" customHeight="1" x14ac:dyDescent="0.2">
      <c r="B56" s="20"/>
      <c r="C56" s="20"/>
      <c r="D56" s="20"/>
      <c r="H56" s="7"/>
      <c r="I56" s="20"/>
      <c r="J56" s="21"/>
      <c r="K56" s="20"/>
    </row>
    <row r="57" spans="2:11" ht="12.75" customHeight="1" x14ac:dyDescent="0.2">
      <c r="B57" s="20"/>
      <c r="C57" s="20"/>
      <c r="D57" s="20"/>
      <c r="H57" s="7"/>
      <c r="I57" s="20"/>
      <c r="J57" s="21"/>
      <c r="K57" s="20"/>
    </row>
    <row r="58" spans="2:11" ht="12.75" customHeight="1" x14ac:dyDescent="0.2">
      <c r="B58" s="20"/>
      <c r="C58" s="20"/>
      <c r="D58" s="20"/>
      <c r="H58" s="7"/>
      <c r="I58" s="20"/>
      <c r="J58" s="21"/>
      <c r="K58" s="20"/>
    </row>
    <row r="59" spans="2:11" ht="12.75" customHeight="1" x14ac:dyDescent="0.2">
      <c r="B59" s="20"/>
      <c r="C59" s="20"/>
      <c r="D59" s="20"/>
      <c r="H59" s="7"/>
      <c r="I59" s="20"/>
      <c r="J59" s="21"/>
      <c r="K59" s="20"/>
    </row>
    <row r="60" spans="2:11" ht="12.75" customHeight="1" x14ac:dyDescent="0.2">
      <c r="B60" s="20"/>
      <c r="C60" s="20"/>
      <c r="D60" s="20"/>
      <c r="H60" s="7"/>
      <c r="I60" s="20"/>
      <c r="J60" s="21"/>
      <c r="K60" s="20"/>
    </row>
    <row r="61" spans="2:11" ht="12.75" customHeight="1" x14ac:dyDescent="0.2">
      <c r="B61" s="20"/>
      <c r="C61" s="20"/>
      <c r="D61" s="20"/>
      <c r="H61" s="7"/>
      <c r="I61" s="20"/>
      <c r="J61" s="21"/>
      <c r="K61" s="20"/>
    </row>
    <row r="62" spans="2:11" ht="12.75" customHeight="1" x14ac:dyDescent="0.2">
      <c r="B62" s="20"/>
      <c r="C62" s="20"/>
      <c r="D62" s="20"/>
      <c r="H62" s="7"/>
      <c r="I62" s="20"/>
      <c r="J62" s="21"/>
      <c r="K62" s="20"/>
    </row>
    <row r="63" spans="2:11" ht="12.75" customHeight="1" x14ac:dyDescent="0.2">
      <c r="B63" s="20"/>
      <c r="C63" s="20"/>
      <c r="D63" s="20"/>
      <c r="H63" s="7"/>
      <c r="I63" s="20"/>
      <c r="J63" s="21"/>
      <c r="K63" s="20"/>
    </row>
    <row r="64" spans="2:11" ht="12.75" customHeight="1" x14ac:dyDescent="0.2">
      <c r="B64" s="20"/>
      <c r="C64" s="20"/>
      <c r="D64" s="20"/>
      <c r="H64" s="7"/>
      <c r="I64" s="20"/>
      <c r="J64" s="21"/>
      <c r="K64" s="20"/>
    </row>
    <row r="65" spans="1:11" ht="12.75" customHeight="1" x14ac:dyDescent="0.2">
      <c r="B65" s="20"/>
      <c r="C65" s="20"/>
      <c r="D65" s="20"/>
      <c r="H65" s="7"/>
      <c r="I65" s="20"/>
      <c r="J65" s="21"/>
      <c r="K65" s="20"/>
    </row>
    <row r="66" spans="1:11" ht="12.75" customHeight="1" x14ac:dyDescent="0.2">
      <c r="B66" s="31"/>
      <c r="C66" s="20"/>
      <c r="D66" s="20"/>
      <c r="H66" s="7"/>
      <c r="I66" s="20"/>
      <c r="J66" s="21"/>
      <c r="K66" s="20"/>
    </row>
    <row r="67" spans="1:11" ht="15" x14ac:dyDescent="0.25">
      <c r="A67" s="33"/>
      <c r="B67" s="15"/>
      <c r="C67" s="31"/>
      <c r="D67" s="31"/>
      <c r="E67" s="31"/>
    </row>
    <row r="68" spans="1:11" s="3" customFormat="1" ht="15" x14ac:dyDescent="0.25">
      <c r="B68" s="16"/>
      <c r="C68" s="15"/>
      <c r="D68" s="15"/>
      <c r="E68" s="34"/>
    </row>
    <row r="69" spans="1:11" ht="58.5" customHeight="1" x14ac:dyDescent="0.2">
      <c r="B69" s="18"/>
      <c r="C69" s="16"/>
      <c r="D69" s="16"/>
      <c r="E69" s="35"/>
    </row>
    <row r="70" spans="1:11" x14ac:dyDescent="0.2">
      <c r="B70" s="18"/>
      <c r="C70" s="18"/>
      <c r="D70" s="18"/>
      <c r="E70" s="36"/>
    </row>
    <row r="71" spans="1:11" x14ac:dyDescent="0.2">
      <c r="B71" s="18"/>
      <c r="C71" s="18"/>
      <c r="D71" s="18"/>
      <c r="E71" s="36"/>
    </row>
    <row r="72" spans="1:11" x14ac:dyDescent="0.2">
      <c r="B72" s="18"/>
      <c r="C72" s="18"/>
      <c r="D72" s="18"/>
      <c r="E72" s="36"/>
    </row>
    <row r="73" spans="1:11" x14ac:dyDescent="0.2">
      <c r="B73" s="18"/>
      <c r="C73" s="18"/>
      <c r="D73" s="18"/>
      <c r="E73" s="36"/>
    </row>
    <row r="74" spans="1:11" x14ac:dyDescent="0.2">
      <c r="B74" s="18"/>
      <c r="C74" s="18"/>
      <c r="D74" s="18"/>
      <c r="E74" s="36"/>
    </row>
    <row r="75" spans="1:11" x14ac:dyDescent="0.2">
      <c r="B75" s="18"/>
      <c r="C75" s="18"/>
      <c r="D75" s="18"/>
      <c r="E75" s="36"/>
    </row>
    <row r="76" spans="1:11" x14ac:dyDescent="0.2">
      <c r="B76" s="17"/>
      <c r="C76" s="18"/>
      <c r="D76" s="18"/>
      <c r="E76" s="36"/>
    </row>
    <row r="77" spans="1:11" ht="30" customHeight="1" x14ac:dyDescent="0.2">
      <c r="B77" s="9"/>
      <c r="C77" s="17"/>
      <c r="D77" s="17"/>
      <c r="E77" s="32"/>
    </row>
    <row r="78" spans="1:11" x14ac:dyDescent="0.2">
      <c r="A78" s="9"/>
      <c r="B78" s="9"/>
      <c r="C78" s="9"/>
      <c r="D78" s="9"/>
      <c r="E78" s="9"/>
    </row>
    <row r="79" spans="1:11" x14ac:dyDescent="0.2">
      <c r="A79" s="9"/>
      <c r="B79" s="9"/>
      <c r="C79" s="9"/>
      <c r="D79" s="9"/>
      <c r="E79" s="9"/>
    </row>
    <row r="80" spans="1:11" x14ac:dyDescent="0.2">
      <c r="A80" s="9"/>
      <c r="B80" s="9"/>
      <c r="C80" s="9"/>
      <c r="D80" s="9"/>
      <c r="E80" s="9"/>
    </row>
    <row r="81" spans="1:5" x14ac:dyDescent="0.2">
      <c r="A81" s="9"/>
      <c r="B81" s="9"/>
      <c r="C81" s="9"/>
      <c r="D81" s="9"/>
      <c r="E81" s="9"/>
    </row>
    <row r="82" spans="1:5" x14ac:dyDescent="0.2">
      <c r="A82" s="9"/>
      <c r="B82" s="9"/>
      <c r="C82" s="9"/>
      <c r="D82" s="9"/>
      <c r="E82" s="9"/>
    </row>
    <row r="83" spans="1:5" x14ac:dyDescent="0.2">
      <c r="A83" s="9"/>
      <c r="B83" s="9"/>
      <c r="C83" s="9"/>
      <c r="D83" s="9"/>
      <c r="E83" s="9"/>
    </row>
    <row r="84" spans="1:5" x14ac:dyDescent="0.2">
      <c r="A84" s="9"/>
      <c r="B84" s="9"/>
      <c r="C84" s="9"/>
      <c r="D84" s="9"/>
      <c r="E84" s="9"/>
    </row>
    <row r="85" spans="1:5" x14ac:dyDescent="0.2">
      <c r="A85" s="9"/>
      <c r="B85" s="9"/>
      <c r="C85" s="9"/>
      <c r="D85" s="9"/>
      <c r="E85" s="9"/>
    </row>
    <row r="86" spans="1:5" x14ac:dyDescent="0.2">
      <c r="A86" s="9"/>
      <c r="B86" s="9"/>
      <c r="C86" s="9"/>
      <c r="D86" s="9"/>
      <c r="E86" s="9"/>
    </row>
    <row r="87" spans="1:5" x14ac:dyDescent="0.2">
      <c r="A87" s="9"/>
      <c r="B87" s="9"/>
      <c r="C87" s="9"/>
      <c r="D87" s="9"/>
      <c r="E87" s="9"/>
    </row>
    <row r="88" spans="1:5" x14ac:dyDescent="0.2">
      <c r="A88" s="9"/>
      <c r="B88" s="9"/>
      <c r="C88" s="9"/>
      <c r="D88" s="9"/>
      <c r="E88" s="9"/>
    </row>
    <row r="89" spans="1:5" x14ac:dyDescent="0.2">
      <c r="A89" s="9"/>
      <c r="B89" s="9"/>
      <c r="C89" s="9"/>
      <c r="D89" s="9"/>
      <c r="E89" s="9"/>
    </row>
    <row r="90" spans="1:5" x14ac:dyDescent="0.2">
      <c r="A90" s="9"/>
      <c r="B90" s="9"/>
      <c r="C90" s="9"/>
      <c r="D90" s="9"/>
      <c r="E90" s="9"/>
    </row>
    <row r="91" spans="1:5" x14ac:dyDescent="0.2">
      <c r="A91" s="9"/>
      <c r="B91" s="9"/>
      <c r="C91" s="9"/>
      <c r="D91" s="9"/>
      <c r="E91" s="9"/>
    </row>
    <row r="92" spans="1:5" x14ac:dyDescent="0.2">
      <c r="A92" s="9"/>
      <c r="B92" s="9"/>
      <c r="C92" s="9"/>
      <c r="D92" s="9"/>
      <c r="E92" s="9"/>
    </row>
    <row r="93" spans="1:5" x14ac:dyDescent="0.2">
      <c r="A93" s="9"/>
      <c r="B93" s="9"/>
      <c r="C93" s="9"/>
      <c r="D93" s="9"/>
      <c r="E93" s="9"/>
    </row>
    <row r="94" spans="1:5" x14ac:dyDescent="0.2">
      <c r="A94" s="9"/>
      <c r="B94" s="9"/>
      <c r="C94" s="9"/>
      <c r="D94" s="9"/>
      <c r="E94" s="9"/>
    </row>
    <row r="95" spans="1:5" x14ac:dyDescent="0.2">
      <c r="A95" s="9"/>
      <c r="B95" s="9"/>
      <c r="C95" s="9"/>
      <c r="D95" s="9"/>
      <c r="E95" s="9"/>
    </row>
    <row r="96" spans="1:5" x14ac:dyDescent="0.2">
      <c r="A96" s="9"/>
      <c r="B96" s="9"/>
      <c r="C96" s="9"/>
      <c r="D96" s="9"/>
      <c r="E96" s="9"/>
    </row>
    <row r="97" spans="1:5" x14ac:dyDescent="0.2">
      <c r="A97" s="9"/>
      <c r="B97" s="9"/>
      <c r="C97" s="9"/>
      <c r="D97" s="9"/>
      <c r="E97" s="9"/>
    </row>
    <row r="98" spans="1:5" x14ac:dyDescent="0.2">
      <c r="A98" s="9"/>
      <c r="B98" s="9"/>
      <c r="C98" s="9"/>
      <c r="D98" s="9"/>
      <c r="E98" s="9"/>
    </row>
    <row r="99" spans="1:5" x14ac:dyDescent="0.2">
      <c r="A99" s="9"/>
      <c r="B99" s="9"/>
      <c r="C99" s="9"/>
      <c r="D99" s="9"/>
      <c r="E99" s="9"/>
    </row>
    <row r="100" spans="1:5" x14ac:dyDescent="0.2">
      <c r="A100" s="9"/>
      <c r="B100" s="9"/>
      <c r="C100" s="9"/>
      <c r="D100" s="9"/>
      <c r="E100" s="9"/>
    </row>
    <row r="101" spans="1:5" x14ac:dyDescent="0.2">
      <c r="A101" s="9"/>
      <c r="B101" s="9"/>
      <c r="C101" s="9"/>
      <c r="D101" s="9"/>
      <c r="E101" s="9"/>
    </row>
    <row r="102" spans="1:5" x14ac:dyDescent="0.2">
      <c r="A102" s="9"/>
      <c r="B102" s="9"/>
      <c r="C102" s="9"/>
      <c r="D102" s="9"/>
      <c r="E102" s="9"/>
    </row>
    <row r="103" spans="1:5" x14ac:dyDescent="0.2">
      <c r="A103" s="9"/>
      <c r="B103" s="9"/>
      <c r="C103" s="9"/>
      <c r="D103" s="9"/>
      <c r="E103" s="9"/>
    </row>
    <row r="104" spans="1:5" x14ac:dyDescent="0.2">
      <c r="A104" s="9"/>
      <c r="B104" s="9"/>
      <c r="C104" s="9"/>
      <c r="D104" s="9"/>
      <c r="E104" s="9"/>
    </row>
    <row r="105" spans="1:5" x14ac:dyDescent="0.2">
      <c r="A105" s="9"/>
      <c r="B105" s="9"/>
      <c r="C105" s="9"/>
      <c r="D105" s="9"/>
      <c r="E105" s="9"/>
    </row>
    <row r="106" spans="1:5" x14ac:dyDescent="0.2">
      <c r="A106" s="9"/>
      <c r="B106" s="9"/>
      <c r="C106" s="9"/>
      <c r="D106" s="9"/>
      <c r="E106" s="9"/>
    </row>
    <row r="107" spans="1:5" x14ac:dyDescent="0.2">
      <c r="A107" s="9"/>
      <c r="B107" s="9"/>
      <c r="C107" s="9"/>
      <c r="D107" s="9"/>
      <c r="E107" s="9"/>
    </row>
    <row r="108" spans="1:5" x14ac:dyDescent="0.2">
      <c r="A108" s="9"/>
      <c r="B108" s="9"/>
      <c r="C108" s="9"/>
      <c r="D108" s="9"/>
      <c r="E108" s="9"/>
    </row>
    <row r="109" spans="1:5" x14ac:dyDescent="0.2">
      <c r="A109" s="9"/>
      <c r="B109" s="9"/>
      <c r="C109" s="9"/>
      <c r="D109" s="9"/>
      <c r="E109" s="9"/>
    </row>
    <row r="110" spans="1:5" x14ac:dyDescent="0.2">
      <c r="A110" s="28"/>
      <c r="B110" s="9"/>
      <c r="C110" s="9"/>
      <c r="D110" s="9"/>
      <c r="E110" s="9"/>
    </row>
    <row r="111" spans="1:5" x14ac:dyDescent="0.2">
      <c r="A111" s="9"/>
      <c r="B111" s="9"/>
      <c r="C111" s="9"/>
      <c r="D111" s="9"/>
      <c r="E111" s="9"/>
    </row>
    <row r="112" spans="1:5" x14ac:dyDescent="0.2">
      <c r="A112" s="9"/>
      <c r="B112" s="9"/>
      <c r="C112" s="9"/>
      <c r="D112" s="9"/>
      <c r="E112" s="9"/>
    </row>
    <row r="113" spans="1:5" x14ac:dyDescent="0.2">
      <c r="A113" s="9"/>
      <c r="B113" s="9"/>
      <c r="C113" s="9"/>
      <c r="D113" s="9"/>
      <c r="E113" s="9"/>
    </row>
    <row r="114" spans="1:5" x14ac:dyDescent="0.2">
      <c r="A114" s="9"/>
      <c r="B114" s="9"/>
      <c r="C114" s="9"/>
      <c r="D114" s="9"/>
      <c r="E114" s="9"/>
    </row>
    <row r="115" spans="1:5" x14ac:dyDescent="0.2">
      <c r="A115" s="9"/>
      <c r="B115" s="9"/>
      <c r="C115" s="9"/>
      <c r="D115" s="9"/>
      <c r="E115" s="9"/>
    </row>
    <row r="116" spans="1:5" x14ac:dyDescent="0.2">
      <c r="A116" s="9"/>
      <c r="B116" s="9"/>
      <c r="C116" s="9"/>
      <c r="D116" s="9"/>
      <c r="E116" s="9"/>
    </row>
    <row r="117" spans="1:5" x14ac:dyDescent="0.2">
      <c r="A117" s="9"/>
      <c r="B117" s="9"/>
      <c r="C117" s="9"/>
      <c r="D117" s="9"/>
      <c r="E117" s="9"/>
    </row>
    <row r="118" spans="1:5" x14ac:dyDescent="0.2">
      <c r="A118" s="9"/>
      <c r="B118" s="9"/>
      <c r="C118" s="9"/>
      <c r="D118" s="9"/>
      <c r="E118" s="9"/>
    </row>
    <row r="119" spans="1:5" x14ac:dyDescent="0.2">
      <c r="A119" s="9"/>
      <c r="B119" s="9"/>
      <c r="C119" s="9"/>
      <c r="D119" s="9"/>
      <c r="E119" s="9"/>
    </row>
    <row r="120" spans="1:5" x14ac:dyDescent="0.2">
      <c r="A120" s="9"/>
      <c r="B120" s="9"/>
      <c r="C120" s="9"/>
      <c r="D120" s="9"/>
      <c r="E120" s="9"/>
    </row>
    <row r="121" spans="1:5" x14ac:dyDescent="0.2">
      <c r="A121" s="9"/>
      <c r="B121" s="9"/>
      <c r="C121" s="9"/>
      <c r="D121" s="9"/>
      <c r="E121" s="9"/>
    </row>
    <row r="122" spans="1:5" x14ac:dyDescent="0.2">
      <c r="A122" s="9"/>
      <c r="B122" s="9"/>
      <c r="C122" s="9"/>
      <c r="D122" s="9"/>
      <c r="E122" s="9"/>
    </row>
    <row r="123" spans="1:5" x14ac:dyDescent="0.2">
      <c r="A123" s="9"/>
      <c r="B123" s="9"/>
      <c r="C123" s="9"/>
      <c r="D123" s="9"/>
      <c r="E123" s="9"/>
    </row>
    <row r="124" spans="1:5" x14ac:dyDescent="0.2">
      <c r="A124" s="9"/>
      <c r="B124" s="9"/>
      <c r="C124" s="9"/>
      <c r="D124" s="9"/>
      <c r="E124" s="9"/>
    </row>
    <row r="125" spans="1:5" x14ac:dyDescent="0.2">
      <c r="A125" s="9"/>
      <c r="B125" s="9"/>
      <c r="C125" s="9"/>
      <c r="D125" s="9"/>
      <c r="E125" s="9"/>
    </row>
    <row r="126" spans="1:5" x14ac:dyDescent="0.2">
      <c r="A126" s="9"/>
      <c r="B126" s="9"/>
      <c r="C126" s="9"/>
      <c r="D126" s="9"/>
      <c r="E126" s="9"/>
    </row>
    <row r="127" spans="1:5" x14ac:dyDescent="0.2">
      <c r="A127" s="9"/>
      <c r="B127" s="9"/>
      <c r="C127" s="9"/>
      <c r="D127" s="9"/>
      <c r="E127" s="9"/>
    </row>
    <row r="128" spans="1:5" x14ac:dyDescent="0.2">
      <c r="A128" s="9"/>
      <c r="B128" s="9"/>
      <c r="C128" s="9"/>
      <c r="D128" s="9"/>
      <c r="E128" s="9"/>
    </row>
    <row r="129" spans="1:5" x14ac:dyDescent="0.2">
      <c r="A129" s="9"/>
      <c r="B129" s="9"/>
      <c r="C129" s="9"/>
      <c r="D129" s="9"/>
      <c r="E129" s="9"/>
    </row>
    <row r="130" spans="1:5" x14ac:dyDescent="0.2">
      <c r="A130" s="9"/>
      <c r="B130" s="9"/>
      <c r="C130" s="9"/>
      <c r="D130" s="9"/>
      <c r="E130" s="9"/>
    </row>
    <row r="131" spans="1:5" x14ac:dyDescent="0.2">
      <c r="A131" s="9"/>
      <c r="B131" s="9"/>
      <c r="C131" s="9"/>
      <c r="D131" s="9"/>
      <c r="E131" s="9"/>
    </row>
    <row r="132" spans="1:5" x14ac:dyDescent="0.2">
      <c r="A132" s="9"/>
      <c r="B132" s="9"/>
      <c r="C132" s="9"/>
      <c r="D132" s="9"/>
      <c r="E132" s="9"/>
    </row>
    <row r="133" spans="1:5" x14ac:dyDescent="0.2">
      <c r="A133" s="9"/>
      <c r="B133" s="9"/>
      <c r="C133" s="9"/>
      <c r="D133" s="9"/>
      <c r="E133" s="9"/>
    </row>
    <row r="134" spans="1:5" x14ac:dyDescent="0.2">
      <c r="A134" s="9"/>
      <c r="B134" s="9"/>
      <c r="C134" s="9"/>
      <c r="D134" s="9"/>
      <c r="E134" s="9"/>
    </row>
    <row r="135" spans="1:5" x14ac:dyDescent="0.2">
      <c r="A135" s="9"/>
      <c r="B135" s="9"/>
      <c r="C135" s="9"/>
      <c r="D135" s="9"/>
      <c r="E135" s="9"/>
    </row>
    <row r="136" spans="1:5" x14ac:dyDescent="0.2">
      <c r="A136" s="9"/>
      <c r="B136" s="9"/>
      <c r="C136" s="9"/>
      <c r="D136" s="9"/>
      <c r="E136" s="9"/>
    </row>
    <row r="137" spans="1:5" x14ac:dyDescent="0.2">
      <c r="A137" s="9"/>
      <c r="B137" s="9"/>
      <c r="C137" s="9"/>
      <c r="D137" s="9"/>
      <c r="E137" s="9"/>
    </row>
    <row r="138" spans="1:5" x14ac:dyDescent="0.2">
      <c r="A138" s="9"/>
      <c r="B138" s="9"/>
      <c r="C138" s="9"/>
      <c r="D138" s="9"/>
      <c r="E138" s="9"/>
    </row>
    <row r="139" spans="1:5" x14ac:dyDescent="0.2">
      <c r="A139" s="9"/>
      <c r="B139" s="9"/>
      <c r="C139" s="9"/>
      <c r="D139" s="9"/>
      <c r="E139" s="9"/>
    </row>
    <row r="140" spans="1:5" x14ac:dyDescent="0.2">
      <c r="A140" s="9"/>
      <c r="B140" s="9"/>
      <c r="C140" s="9"/>
      <c r="D140" s="9"/>
      <c r="E140" s="9"/>
    </row>
    <row r="141" spans="1:5" x14ac:dyDescent="0.2">
      <c r="A141" s="9"/>
      <c r="B141" s="9"/>
      <c r="C141" s="9"/>
      <c r="D141" s="9"/>
      <c r="E141" s="9"/>
    </row>
    <row r="142" spans="1:5" x14ac:dyDescent="0.2">
      <c r="A142" s="9"/>
      <c r="B142" s="9"/>
      <c r="C142" s="9"/>
      <c r="D142" s="9"/>
      <c r="E142" s="9"/>
    </row>
    <row r="143" spans="1:5" x14ac:dyDescent="0.2">
      <c r="A143" s="9"/>
      <c r="B143" s="9"/>
      <c r="C143" s="9"/>
      <c r="D143" s="9"/>
      <c r="E143" s="9"/>
    </row>
    <row r="144" spans="1:5" x14ac:dyDescent="0.2">
      <c r="A144" s="9"/>
      <c r="B144" s="9"/>
      <c r="C144" s="9"/>
      <c r="D144" s="9"/>
      <c r="E144" s="9"/>
    </row>
    <row r="145" spans="1:5" x14ac:dyDescent="0.2">
      <c r="A145" s="9"/>
      <c r="B145" s="9"/>
      <c r="C145" s="9"/>
      <c r="D145" s="9"/>
      <c r="E145" s="9"/>
    </row>
    <row r="146" spans="1:5" x14ac:dyDescent="0.2">
      <c r="A146" s="9"/>
      <c r="B146" s="9"/>
      <c r="C146" s="9"/>
      <c r="D146" s="9"/>
      <c r="E146" s="9"/>
    </row>
    <row r="147" spans="1:5" x14ac:dyDescent="0.2">
      <c r="A147" s="9"/>
      <c r="B147" s="9"/>
      <c r="C147" s="9"/>
      <c r="D147" s="9"/>
      <c r="E147" s="9"/>
    </row>
    <row r="148" spans="1:5" x14ac:dyDescent="0.2">
      <c r="A148" s="9"/>
      <c r="B148" s="9"/>
      <c r="C148" s="9"/>
      <c r="D148" s="9"/>
      <c r="E148" s="9"/>
    </row>
    <row r="149" spans="1:5" x14ac:dyDescent="0.2">
      <c r="A149" s="9"/>
      <c r="B149" s="9"/>
      <c r="C149" s="9"/>
      <c r="D149" s="9"/>
      <c r="E149" s="9"/>
    </row>
    <row r="150" spans="1:5" x14ac:dyDescent="0.2">
      <c r="A150" s="9"/>
      <c r="B150" s="9"/>
      <c r="C150" s="9"/>
      <c r="D150" s="9"/>
      <c r="E150" s="9"/>
    </row>
    <row r="151" spans="1:5" x14ac:dyDescent="0.2">
      <c r="A151" s="9"/>
      <c r="B151" s="9"/>
      <c r="C151" s="9"/>
      <c r="D151" s="9"/>
      <c r="E151" s="9"/>
    </row>
    <row r="152" spans="1:5" x14ac:dyDescent="0.2">
      <c r="A152" s="9"/>
      <c r="B152" s="9"/>
      <c r="C152" s="9"/>
      <c r="D152" s="9"/>
      <c r="E152" s="9"/>
    </row>
    <row r="153" spans="1:5" x14ac:dyDescent="0.2">
      <c r="A153" s="9"/>
      <c r="B153" s="9"/>
      <c r="C153" s="9"/>
      <c r="D153" s="9"/>
      <c r="E153" s="9"/>
    </row>
    <row r="154" spans="1:5" x14ac:dyDescent="0.2">
      <c r="A154" s="9"/>
      <c r="B154" s="9"/>
      <c r="C154" s="9"/>
      <c r="D154" s="9"/>
      <c r="E154" s="9"/>
    </row>
    <row r="155" spans="1:5" x14ac:dyDescent="0.2">
      <c r="A155" s="9"/>
      <c r="B155" s="9"/>
      <c r="C155" s="9"/>
      <c r="D155" s="9"/>
      <c r="E155" s="9"/>
    </row>
    <row r="156" spans="1:5" x14ac:dyDescent="0.2">
      <c r="A156" s="9"/>
      <c r="B156" s="9"/>
      <c r="C156" s="9"/>
      <c r="D156" s="9"/>
      <c r="E156" s="9"/>
    </row>
    <row r="157" spans="1:5" x14ac:dyDescent="0.2">
      <c r="A157" s="9"/>
      <c r="B157" s="9"/>
      <c r="C157" s="9"/>
      <c r="D157" s="9"/>
      <c r="E157" s="9"/>
    </row>
    <row r="158" spans="1:5" x14ac:dyDescent="0.2">
      <c r="A158" s="9"/>
      <c r="B158" s="9"/>
      <c r="C158" s="9"/>
      <c r="D158" s="9"/>
      <c r="E158" s="9"/>
    </row>
    <row r="159" spans="1:5" x14ac:dyDescent="0.2">
      <c r="A159" s="9"/>
      <c r="B159" s="9"/>
      <c r="C159" s="9"/>
      <c r="D159" s="9"/>
      <c r="E159" s="9"/>
    </row>
    <row r="160" spans="1:5" x14ac:dyDescent="0.2">
      <c r="A160" s="9"/>
      <c r="B160" s="9"/>
      <c r="C160" s="9"/>
      <c r="D160" s="9"/>
      <c r="E160" s="9"/>
    </row>
    <row r="161" spans="1:5" x14ac:dyDescent="0.2">
      <c r="A161" s="9"/>
      <c r="B161" s="9"/>
      <c r="C161" s="9"/>
      <c r="D161" s="9"/>
      <c r="E161" s="9"/>
    </row>
    <row r="162" spans="1:5" x14ac:dyDescent="0.2">
      <c r="A162" s="9"/>
      <c r="B162" s="9"/>
      <c r="C162" s="9"/>
      <c r="D162" s="9"/>
      <c r="E162" s="9"/>
    </row>
    <row r="163" spans="1:5" x14ac:dyDescent="0.2">
      <c r="A163" s="9"/>
      <c r="B163" s="9"/>
      <c r="C163" s="9"/>
      <c r="D163" s="9"/>
      <c r="E163" s="9"/>
    </row>
    <row r="164" spans="1:5" x14ac:dyDescent="0.2">
      <c r="A164" s="9"/>
      <c r="B164" s="9"/>
      <c r="C164" s="9"/>
      <c r="D164" s="9"/>
      <c r="E164" s="9"/>
    </row>
    <row r="165" spans="1:5" x14ac:dyDescent="0.2">
      <c r="A165" s="9"/>
      <c r="B165" s="9"/>
      <c r="C165" s="9"/>
      <c r="D165" s="9"/>
      <c r="E165" s="9"/>
    </row>
    <row r="166" spans="1:5" x14ac:dyDescent="0.2">
      <c r="A166" s="9"/>
      <c r="B166" s="9"/>
      <c r="C166" s="9"/>
      <c r="D166" s="9"/>
      <c r="E166" s="9"/>
    </row>
    <row r="167" spans="1:5" x14ac:dyDescent="0.2">
      <c r="A167" s="9"/>
      <c r="B167" s="9"/>
      <c r="C167" s="9"/>
      <c r="D167" s="9"/>
      <c r="E167" s="9"/>
    </row>
    <row r="168" spans="1:5" x14ac:dyDescent="0.2">
      <c r="A168" s="9"/>
      <c r="B168" s="9"/>
      <c r="C168" s="9"/>
      <c r="D168" s="9"/>
      <c r="E168" s="9"/>
    </row>
    <row r="169" spans="1:5" x14ac:dyDescent="0.2">
      <c r="A169" s="9"/>
      <c r="B169" s="9"/>
      <c r="C169" s="9"/>
      <c r="D169" s="9"/>
      <c r="E169" s="9"/>
    </row>
    <row r="170" spans="1:5" x14ac:dyDescent="0.2">
      <c r="A170" s="9"/>
      <c r="B170" s="9"/>
      <c r="C170" s="9"/>
      <c r="D170" s="9"/>
      <c r="E170" s="9"/>
    </row>
    <row r="171" spans="1:5" x14ac:dyDescent="0.2">
      <c r="A171" s="9"/>
      <c r="B171" s="9"/>
      <c r="C171" s="9"/>
      <c r="D171" s="9"/>
      <c r="E171" s="9"/>
    </row>
    <row r="172" spans="1:5" x14ac:dyDescent="0.2">
      <c r="A172" s="9"/>
      <c r="B172" s="9"/>
      <c r="C172" s="9"/>
      <c r="D172" s="9"/>
      <c r="E172" s="9"/>
    </row>
    <row r="173" spans="1:5" x14ac:dyDescent="0.2">
      <c r="A173" s="9"/>
      <c r="B173" s="9"/>
      <c r="C173" s="9"/>
      <c r="D173" s="9"/>
      <c r="E173" s="9"/>
    </row>
    <row r="174" spans="1:5" x14ac:dyDescent="0.2">
      <c r="A174" s="9"/>
      <c r="B174" s="9"/>
      <c r="C174" s="9"/>
      <c r="D174" s="9"/>
      <c r="E174" s="9"/>
    </row>
    <row r="175" spans="1:5" x14ac:dyDescent="0.2">
      <c r="A175" s="9"/>
      <c r="B175" s="9"/>
      <c r="C175" s="9"/>
      <c r="D175" s="9"/>
      <c r="E175" s="9"/>
    </row>
    <row r="176" spans="1:5" x14ac:dyDescent="0.2">
      <c r="A176" s="9"/>
      <c r="B176" s="9"/>
      <c r="C176" s="9"/>
      <c r="D176" s="9"/>
      <c r="E176" s="9"/>
    </row>
    <row r="177" spans="1:5" x14ac:dyDescent="0.2">
      <c r="A177" s="9"/>
      <c r="B177" s="9"/>
      <c r="C177" s="9"/>
      <c r="D177" s="9"/>
      <c r="E177" s="9"/>
    </row>
    <row r="178" spans="1:5" x14ac:dyDescent="0.2">
      <c r="A178" s="9"/>
      <c r="B178" s="9"/>
      <c r="C178" s="9"/>
      <c r="D178" s="9"/>
      <c r="E178" s="9"/>
    </row>
    <row r="179" spans="1:5" x14ac:dyDescent="0.2">
      <c r="A179" s="9"/>
      <c r="B179" s="9"/>
      <c r="C179" s="9"/>
      <c r="D179" s="9"/>
      <c r="E179" s="9"/>
    </row>
    <row r="180" spans="1:5" x14ac:dyDescent="0.2">
      <c r="A180" s="9"/>
      <c r="B180" s="9"/>
      <c r="C180" s="9"/>
      <c r="D180" s="9"/>
      <c r="E180" s="9"/>
    </row>
    <row r="181" spans="1:5" x14ac:dyDescent="0.2">
      <c r="A181" s="9"/>
      <c r="B181" s="9"/>
      <c r="C181" s="9"/>
      <c r="D181" s="9"/>
      <c r="E181" s="9"/>
    </row>
    <row r="182" spans="1:5" x14ac:dyDescent="0.2">
      <c r="A182" s="9"/>
      <c r="B182" s="9"/>
      <c r="C182" s="9"/>
      <c r="D182" s="9"/>
      <c r="E182" s="9"/>
    </row>
    <row r="183" spans="1:5" x14ac:dyDescent="0.2">
      <c r="A183" s="9"/>
      <c r="B183" s="9"/>
      <c r="C183" s="9"/>
      <c r="D183" s="9"/>
      <c r="E183" s="9"/>
    </row>
    <row r="184" spans="1:5" x14ac:dyDescent="0.2">
      <c r="A184" s="9"/>
      <c r="B184" s="9"/>
      <c r="C184" s="9"/>
      <c r="D184" s="9"/>
      <c r="E184" s="9"/>
    </row>
    <row r="185" spans="1:5" x14ac:dyDescent="0.2">
      <c r="A185" s="9"/>
      <c r="B185" s="9"/>
      <c r="C185" s="9"/>
      <c r="D185" s="9"/>
      <c r="E185" s="9"/>
    </row>
    <row r="186" spans="1:5" x14ac:dyDescent="0.2">
      <c r="A186" s="9"/>
      <c r="B186" s="9"/>
      <c r="C186" s="9"/>
      <c r="D186" s="9"/>
      <c r="E186" s="9"/>
    </row>
    <row r="187" spans="1:5" x14ac:dyDescent="0.2">
      <c r="A187" s="9"/>
      <c r="B187" s="9"/>
      <c r="C187" s="9"/>
      <c r="D187" s="9"/>
      <c r="E187" s="9"/>
    </row>
    <row r="188" spans="1:5" x14ac:dyDescent="0.2">
      <c r="A188" s="9"/>
      <c r="B188" s="9"/>
      <c r="C188" s="9"/>
      <c r="D188" s="9"/>
      <c r="E188" s="9"/>
    </row>
    <row r="189" spans="1:5" x14ac:dyDescent="0.2">
      <c r="A189" s="9"/>
      <c r="B189" s="9"/>
      <c r="C189" s="9"/>
      <c r="D189" s="9"/>
      <c r="E189" s="9"/>
    </row>
    <row r="190" spans="1:5" x14ac:dyDescent="0.2">
      <c r="A190" s="9"/>
      <c r="B190" s="9"/>
      <c r="C190" s="9"/>
      <c r="D190" s="9"/>
      <c r="E190" s="9"/>
    </row>
    <row r="191" spans="1:5" x14ac:dyDescent="0.2">
      <c r="A191" s="9"/>
      <c r="B191" s="9"/>
      <c r="C191" s="9"/>
      <c r="D191" s="9"/>
      <c r="E191" s="9"/>
    </row>
    <row r="192" spans="1:5" x14ac:dyDescent="0.2">
      <c r="A192" s="9"/>
      <c r="B192" s="9"/>
      <c r="C192" s="9"/>
      <c r="D192" s="9"/>
      <c r="E192" s="9"/>
    </row>
    <row r="193" spans="1:5" x14ac:dyDescent="0.2">
      <c r="A193" s="9"/>
      <c r="B193" s="9"/>
      <c r="C193" s="9"/>
      <c r="D193" s="9"/>
      <c r="E193" s="9"/>
    </row>
    <row r="194" spans="1:5" x14ac:dyDescent="0.2">
      <c r="A194" s="9"/>
      <c r="B194" s="9"/>
      <c r="C194" s="9"/>
      <c r="D194" s="9"/>
      <c r="E194" s="9"/>
    </row>
    <row r="195" spans="1:5" x14ac:dyDescent="0.2">
      <c r="A195" s="9"/>
      <c r="B195" s="9"/>
      <c r="C195" s="9"/>
      <c r="D195" s="9"/>
      <c r="E195" s="9"/>
    </row>
    <row r="196" spans="1:5" x14ac:dyDescent="0.2">
      <c r="A196" s="9"/>
      <c r="B196" s="9"/>
      <c r="C196" s="9"/>
      <c r="D196" s="9"/>
      <c r="E196" s="9"/>
    </row>
    <row r="197" spans="1:5" x14ac:dyDescent="0.2">
      <c r="A197" s="9"/>
      <c r="B197" s="9"/>
      <c r="C197" s="9"/>
      <c r="D197" s="9"/>
      <c r="E197" s="9"/>
    </row>
    <row r="198" spans="1:5" x14ac:dyDescent="0.2">
      <c r="A198" s="9"/>
      <c r="B198" s="9"/>
      <c r="C198" s="9"/>
      <c r="D198" s="9"/>
      <c r="E198" s="9"/>
    </row>
    <row r="199" spans="1:5" x14ac:dyDescent="0.2">
      <c r="A199" s="9"/>
      <c r="B199" s="9"/>
      <c r="C199" s="9"/>
      <c r="D199" s="9"/>
      <c r="E199" s="9"/>
    </row>
    <row r="200" spans="1:5" x14ac:dyDescent="0.2">
      <c r="A200" s="9"/>
      <c r="B200" s="9"/>
      <c r="C200" s="9"/>
      <c r="D200" s="9"/>
      <c r="E200" s="9"/>
    </row>
    <row r="201" spans="1:5" x14ac:dyDescent="0.2">
      <c r="A201" s="9"/>
      <c r="B201" s="9"/>
      <c r="C201" s="9"/>
      <c r="D201" s="9"/>
      <c r="E201" s="9"/>
    </row>
    <row r="202" spans="1:5" x14ac:dyDescent="0.2">
      <c r="A202" s="9"/>
      <c r="B202" s="9"/>
      <c r="C202" s="9"/>
      <c r="D202" s="9"/>
      <c r="E202" s="9"/>
    </row>
    <row r="203" spans="1:5" x14ac:dyDescent="0.2">
      <c r="A203" s="9"/>
      <c r="B203" s="9"/>
      <c r="C203" s="9"/>
      <c r="D203" s="9"/>
      <c r="E203" s="9"/>
    </row>
    <row r="204" spans="1:5" x14ac:dyDescent="0.2">
      <c r="A204" s="9"/>
      <c r="B204" s="9"/>
      <c r="C204" s="9"/>
      <c r="D204" s="9"/>
      <c r="E204" s="9"/>
    </row>
    <row r="205" spans="1:5" x14ac:dyDescent="0.2">
      <c r="A205" s="9"/>
      <c r="B205" s="9"/>
      <c r="C205" s="9"/>
      <c r="D205" s="9"/>
      <c r="E205" s="9"/>
    </row>
    <row r="206" spans="1:5" x14ac:dyDescent="0.2">
      <c r="A206" s="9"/>
      <c r="B206" s="9"/>
      <c r="C206" s="9"/>
      <c r="D206" s="9"/>
      <c r="E206" s="9"/>
    </row>
    <row r="207" spans="1:5" x14ac:dyDescent="0.2">
      <c r="A207" s="9"/>
      <c r="B207" s="9"/>
      <c r="C207" s="9"/>
      <c r="D207" s="9"/>
      <c r="E207" s="9"/>
    </row>
    <row r="208" spans="1:5" x14ac:dyDescent="0.2">
      <c r="A208" s="9"/>
      <c r="B208" s="9"/>
      <c r="C208" s="9"/>
      <c r="D208" s="9"/>
      <c r="E208" s="9"/>
    </row>
    <row r="209" spans="1:5" x14ac:dyDescent="0.2">
      <c r="A209" s="9"/>
      <c r="B209" s="9"/>
      <c r="C209" s="9"/>
      <c r="D209" s="9"/>
      <c r="E209" s="9"/>
    </row>
    <row r="210" spans="1:5" x14ac:dyDescent="0.2">
      <c r="A210" s="9"/>
      <c r="B210" s="9"/>
      <c r="C210" s="9"/>
      <c r="D210" s="9"/>
      <c r="E210" s="9"/>
    </row>
    <row r="211" spans="1:5" x14ac:dyDescent="0.2">
      <c r="A211" s="9"/>
      <c r="B211" s="9"/>
      <c r="C211" s="9"/>
      <c r="D211" s="9"/>
      <c r="E211" s="9"/>
    </row>
    <row r="212" spans="1:5" x14ac:dyDescent="0.2">
      <c r="A212" s="9"/>
      <c r="B212" s="9"/>
      <c r="C212" s="9"/>
      <c r="D212" s="9"/>
      <c r="E212" s="9"/>
    </row>
    <row r="213" spans="1:5" x14ac:dyDescent="0.2">
      <c r="A213" s="9"/>
      <c r="B213" s="9"/>
      <c r="C213" s="9"/>
      <c r="D213" s="9"/>
      <c r="E213" s="9"/>
    </row>
    <row r="214" spans="1:5" x14ac:dyDescent="0.2">
      <c r="A214" s="9"/>
      <c r="B214" s="9"/>
      <c r="C214" s="9"/>
      <c r="D214" s="9"/>
      <c r="E214" s="9"/>
    </row>
    <row r="215" spans="1:5" x14ac:dyDescent="0.2">
      <c r="A215" s="9"/>
      <c r="B215" s="9"/>
      <c r="C215" s="9"/>
      <c r="D215" s="9"/>
      <c r="E215" s="9"/>
    </row>
    <row r="216" spans="1:5" x14ac:dyDescent="0.2">
      <c r="A216" s="9"/>
      <c r="B216" s="9"/>
      <c r="C216" s="9"/>
      <c r="D216" s="9"/>
      <c r="E216" s="9"/>
    </row>
    <row r="217" spans="1:5" x14ac:dyDescent="0.2">
      <c r="A217" s="9"/>
      <c r="B217" s="9"/>
      <c r="C217" s="9"/>
      <c r="D217" s="9"/>
      <c r="E217" s="9"/>
    </row>
    <row r="218" spans="1:5" x14ac:dyDescent="0.2">
      <c r="A218" s="9"/>
      <c r="B218" s="9"/>
      <c r="C218" s="9"/>
      <c r="D218" s="9"/>
      <c r="E218" s="9"/>
    </row>
    <row r="219" spans="1:5" x14ac:dyDescent="0.2">
      <c r="A219" s="9"/>
      <c r="B219" s="9"/>
      <c r="C219" s="9"/>
      <c r="D219" s="9"/>
      <c r="E219" s="9"/>
    </row>
    <row r="220" spans="1:5" x14ac:dyDescent="0.2">
      <c r="A220" s="9"/>
      <c r="B220" s="9"/>
      <c r="C220" s="9"/>
      <c r="D220" s="9"/>
      <c r="E220" s="9"/>
    </row>
    <row r="221" spans="1:5" x14ac:dyDescent="0.2">
      <c r="A221" s="9"/>
      <c r="B221" s="9"/>
      <c r="C221" s="9"/>
      <c r="D221" s="9"/>
      <c r="E221" s="9"/>
    </row>
    <row r="222" spans="1:5" x14ac:dyDescent="0.2">
      <c r="A222" s="9"/>
      <c r="B222" s="9"/>
      <c r="C222" s="9"/>
      <c r="D222" s="9"/>
      <c r="E222" s="9"/>
    </row>
    <row r="223" spans="1:5" x14ac:dyDescent="0.2">
      <c r="A223" s="9"/>
      <c r="B223" s="9"/>
      <c r="C223" s="9"/>
      <c r="D223" s="9"/>
      <c r="E223" s="9"/>
    </row>
    <row r="224" spans="1:5" x14ac:dyDescent="0.2">
      <c r="A224" s="9"/>
      <c r="B224" s="9"/>
      <c r="C224" s="9"/>
      <c r="D224" s="9"/>
      <c r="E224" s="9"/>
    </row>
    <row r="225" spans="1:5" x14ac:dyDescent="0.2">
      <c r="A225" s="9"/>
      <c r="B225" s="9"/>
      <c r="C225" s="9"/>
      <c r="D225" s="9"/>
      <c r="E225" s="9"/>
    </row>
    <row r="226" spans="1:5" x14ac:dyDescent="0.2">
      <c r="A226" s="9"/>
      <c r="B226" s="9"/>
      <c r="C226" s="9"/>
      <c r="D226" s="9"/>
      <c r="E226" s="9"/>
    </row>
    <row r="227" spans="1:5" x14ac:dyDescent="0.2">
      <c r="A227" s="9"/>
      <c r="B227" s="9"/>
      <c r="C227" s="9"/>
      <c r="D227" s="9"/>
      <c r="E227" s="9"/>
    </row>
    <row r="228" spans="1:5" x14ac:dyDescent="0.2">
      <c r="A228" s="9"/>
      <c r="B228" s="9"/>
      <c r="C228" s="9"/>
      <c r="D228" s="9"/>
      <c r="E228" s="9"/>
    </row>
    <row r="229" spans="1:5" x14ac:dyDescent="0.2">
      <c r="A229" s="9"/>
      <c r="B229" s="9"/>
      <c r="C229" s="9"/>
      <c r="D229" s="9"/>
      <c r="E229" s="9"/>
    </row>
    <row r="230" spans="1:5" x14ac:dyDescent="0.2">
      <c r="A230" s="9"/>
      <c r="B230" s="9"/>
      <c r="C230" s="9"/>
      <c r="D230" s="9"/>
      <c r="E230" s="9"/>
    </row>
    <row r="231" spans="1:5" x14ac:dyDescent="0.2">
      <c r="A231" s="9"/>
      <c r="B231" s="9"/>
      <c r="C231" s="9"/>
      <c r="D231" s="9"/>
      <c r="E231" s="9"/>
    </row>
    <row r="232" spans="1:5" x14ac:dyDescent="0.2">
      <c r="A232" s="9"/>
      <c r="B232" s="9"/>
      <c r="C232" s="9"/>
      <c r="D232" s="9"/>
      <c r="E232" s="9"/>
    </row>
    <row r="233" spans="1:5" x14ac:dyDescent="0.2">
      <c r="A233" s="9"/>
      <c r="B233" s="9"/>
      <c r="C233" s="9"/>
      <c r="D233" s="9"/>
      <c r="E233" s="9"/>
    </row>
    <row r="234" spans="1:5" x14ac:dyDescent="0.2">
      <c r="A234" s="9"/>
      <c r="B234" s="9"/>
      <c r="C234" s="9"/>
      <c r="D234" s="9"/>
      <c r="E234" s="9"/>
    </row>
    <row r="235" spans="1:5" x14ac:dyDescent="0.2">
      <c r="A235" s="9"/>
      <c r="B235" s="9"/>
      <c r="C235" s="9"/>
      <c r="D235" s="9"/>
      <c r="E235" s="9"/>
    </row>
    <row r="236" spans="1:5" x14ac:dyDescent="0.2">
      <c r="A236" s="9"/>
      <c r="B236" s="9"/>
      <c r="C236" s="9"/>
      <c r="D236" s="9"/>
      <c r="E236" s="9"/>
    </row>
    <row r="237" spans="1:5" x14ac:dyDescent="0.2">
      <c r="A237" s="9"/>
      <c r="B237" s="9"/>
      <c r="C237" s="9"/>
      <c r="D237" s="9"/>
      <c r="E237" s="9"/>
    </row>
    <row r="238" spans="1:5" x14ac:dyDescent="0.2">
      <c r="A238" s="9"/>
      <c r="B238" s="9"/>
      <c r="C238" s="9"/>
      <c r="D238" s="9"/>
      <c r="E238" s="9"/>
    </row>
    <row r="239" spans="1:5" x14ac:dyDescent="0.2">
      <c r="A239" s="9"/>
      <c r="B239" s="9"/>
      <c r="C239" s="9"/>
      <c r="D239" s="9"/>
      <c r="E239" s="9"/>
    </row>
    <row r="240" spans="1:5" x14ac:dyDescent="0.2">
      <c r="A240" s="9"/>
      <c r="B240" s="9"/>
      <c r="C240" s="9"/>
      <c r="D240" s="9"/>
      <c r="E240" s="9"/>
    </row>
    <row r="241" spans="1:5" x14ac:dyDescent="0.2">
      <c r="A241" s="9"/>
      <c r="B241" s="9"/>
      <c r="C241" s="9"/>
      <c r="D241" s="9"/>
      <c r="E241" s="9"/>
    </row>
    <row r="242" spans="1:5" x14ac:dyDescent="0.2">
      <c r="A242" s="9"/>
      <c r="B242" s="9"/>
      <c r="C242" s="9"/>
      <c r="D242" s="9"/>
      <c r="E242" s="9"/>
    </row>
    <row r="243" spans="1:5" x14ac:dyDescent="0.2">
      <c r="A243" s="9"/>
      <c r="B243" s="9"/>
      <c r="C243" s="9"/>
      <c r="D243" s="9"/>
      <c r="E243" s="9"/>
    </row>
    <row r="244" spans="1:5" x14ac:dyDescent="0.2">
      <c r="A244" s="9"/>
      <c r="B244" s="9"/>
      <c r="C244" s="9"/>
      <c r="D244" s="9"/>
      <c r="E244" s="9"/>
    </row>
    <row r="245" spans="1:5" x14ac:dyDescent="0.2">
      <c r="A245" s="9"/>
      <c r="B245" s="9"/>
      <c r="C245" s="9"/>
      <c r="D245" s="9"/>
      <c r="E245" s="9"/>
    </row>
    <row r="246" spans="1:5" x14ac:dyDescent="0.2">
      <c r="A246" s="9"/>
      <c r="B246" s="9"/>
      <c r="C246" s="9"/>
      <c r="D246" s="9"/>
      <c r="E246" s="9"/>
    </row>
    <row r="247" spans="1:5" x14ac:dyDescent="0.2">
      <c r="A247" s="9"/>
      <c r="B247" s="9"/>
      <c r="C247" s="9"/>
      <c r="D247" s="9"/>
      <c r="E247" s="9"/>
    </row>
    <row r="248" spans="1:5" x14ac:dyDescent="0.2">
      <c r="A248" s="9"/>
      <c r="B248" s="9"/>
      <c r="C248" s="9"/>
      <c r="D248" s="9"/>
      <c r="E248" s="9"/>
    </row>
    <row r="249" spans="1:5" x14ac:dyDescent="0.2">
      <c r="A249" s="9"/>
      <c r="B249" s="9"/>
      <c r="C249" s="9"/>
      <c r="D249" s="9"/>
      <c r="E249" s="9"/>
    </row>
    <row r="250" spans="1:5" x14ac:dyDescent="0.2">
      <c r="A250" s="9"/>
      <c r="B250" s="9"/>
      <c r="C250" s="9"/>
      <c r="D250" s="9"/>
      <c r="E250" s="9"/>
    </row>
    <row r="251" spans="1:5" x14ac:dyDescent="0.2">
      <c r="A251" s="9"/>
      <c r="B251" s="9"/>
      <c r="C251" s="9"/>
      <c r="D251" s="9"/>
      <c r="E251" s="9"/>
    </row>
    <row r="252" spans="1:5" x14ac:dyDescent="0.2">
      <c r="A252" s="9"/>
      <c r="B252" s="9"/>
      <c r="C252" s="9"/>
      <c r="D252" s="9"/>
      <c r="E252" s="9"/>
    </row>
    <row r="253" spans="1:5" x14ac:dyDescent="0.2">
      <c r="A253" s="9"/>
      <c r="B253" s="9"/>
      <c r="C253" s="9"/>
      <c r="D253" s="9"/>
      <c r="E253" s="9"/>
    </row>
    <row r="254" spans="1:5" x14ac:dyDescent="0.2">
      <c r="A254" s="9"/>
      <c r="B254" s="9"/>
      <c r="C254" s="9"/>
      <c r="D254" s="9"/>
      <c r="E254" s="9"/>
    </row>
    <row r="255" spans="1:5" x14ac:dyDescent="0.2">
      <c r="A255" s="9"/>
      <c r="B255" s="9"/>
      <c r="C255" s="9"/>
      <c r="D255" s="9"/>
      <c r="E255" s="9"/>
    </row>
    <row r="256" spans="1:5" x14ac:dyDescent="0.2">
      <c r="A256" s="9"/>
      <c r="B256" s="9"/>
      <c r="C256" s="9"/>
      <c r="D256" s="9"/>
      <c r="E256" s="9"/>
    </row>
    <row r="257" spans="1:5" x14ac:dyDescent="0.2">
      <c r="A257" s="9"/>
      <c r="B257" s="9"/>
      <c r="C257" s="9"/>
      <c r="D257" s="9"/>
      <c r="E257" s="9"/>
    </row>
    <row r="258" spans="1:5" x14ac:dyDescent="0.2">
      <c r="A258" s="9"/>
      <c r="B258" s="9"/>
      <c r="C258" s="9"/>
      <c r="D258" s="9"/>
      <c r="E258" s="9"/>
    </row>
    <row r="259" spans="1:5" x14ac:dyDescent="0.2">
      <c r="A259" s="9"/>
      <c r="B259" s="9"/>
      <c r="C259" s="9"/>
      <c r="D259" s="9"/>
      <c r="E259" s="9"/>
    </row>
    <row r="260" spans="1:5" x14ac:dyDescent="0.2">
      <c r="A260" s="9"/>
      <c r="B260" s="9"/>
      <c r="C260" s="9"/>
      <c r="D260" s="9"/>
      <c r="E260" s="9"/>
    </row>
    <row r="261" spans="1:5" x14ac:dyDescent="0.2">
      <c r="A261" s="9"/>
      <c r="B261" s="9"/>
      <c r="C261" s="9"/>
      <c r="D261" s="9"/>
      <c r="E261" s="9"/>
    </row>
    <row r="262" spans="1:5" x14ac:dyDescent="0.2">
      <c r="A262" s="9"/>
      <c r="B262" s="9"/>
      <c r="C262" s="9"/>
      <c r="D262" s="9"/>
      <c r="E262" s="9"/>
    </row>
    <row r="263" spans="1:5" x14ac:dyDescent="0.2">
      <c r="A263" s="9"/>
      <c r="B263" s="9"/>
      <c r="C263" s="9"/>
      <c r="D263" s="9"/>
      <c r="E263" s="9"/>
    </row>
    <row r="264" spans="1:5" x14ac:dyDescent="0.2">
      <c r="A264" s="9"/>
      <c r="B264" s="9"/>
      <c r="C264" s="9"/>
      <c r="D264" s="9"/>
      <c r="E264" s="9"/>
    </row>
    <row r="265" spans="1:5" x14ac:dyDescent="0.2">
      <c r="A265" s="9"/>
      <c r="B265" s="9"/>
      <c r="C265" s="9"/>
      <c r="D265" s="9"/>
      <c r="E265" s="9"/>
    </row>
    <row r="266" spans="1:5" x14ac:dyDescent="0.2">
      <c r="A266" s="9"/>
      <c r="B266" s="9"/>
      <c r="C266" s="9"/>
      <c r="D266" s="9"/>
      <c r="E266" s="9"/>
    </row>
    <row r="267" spans="1:5" x14ac:dyDescent="0.2">
      <c r="A267" s="9"/>
      <c r="B267" s="9"/>
      <c r="C267" s="9"/>
      <c r="D267" s="9"/>
      <c r="E267" s="9"/>
    </row>
    <row r="268" spans="1:5" x14ac:dyDescent="0.2">
      <c r="A268" s="9"/>
      <c r="B268" s="9"/>
      <c r="C268" s="9"/>
      <c r="D268" s="9"/>
      <c r="E268" s="9"/>
    </row>
    <row r="269" spans="1:5" x14ac:dyDescent="0.2">
      <c r="A269" s="9"/>
      <c r="B269" s="9"/>
      <c r="C269" s="9"/>
      <c r="D269" s="9"/>
      <c r="E269" s="9"/>
    </row>
    <row r="270" spans="1:5" x14ac:dyDescent="0.2">
      <c r="A270" s="9"/>
      <c r="B270" s="9"/>
      <c r="C270" s="9"/>
      <c r="D270" s="9"/>
      <c r="E270" s="9"/>
    </row>
    <row r="271" spans="1:5" x14ac:dyDescent="0.2">
      <c r="A271" s="9"/>
      <c r="B271" s="9"/>
      <c r="C271" s="9"/>
      <c r="D271" s="9"/>
      <c r="E271" s="9"/>
    </row>
    <row r="272" spans="1:5" x14ac:dyDescent="0.2">
      <c r="A272" s="9"/>
      <c r="B272" s="9"/>
      <c r="C272" s="9"/>
      <c r="D272" s="9"/>
      <c r="E272" s="9"/>
    </row>
    <row r="273" spans="1:5" x14ac:dyDescent="0.2">
      <c r="A273" s="9"/>
      <c r="B273" s="9"/>
      <c r="C273" s="9"/>
      <c r="D273" s="9"/>
      <c r="E273" s="9"/>
    </row>
    <row r="274" spans="1:5" x14ac:dyDescent="0.2">
      <c r="A274" s="9"/>
      <c r="B274" s="9"/>
      <c r="C274" s="9"/>
      <c r="D274" s="9"/>
      <c r="E274" s="9"/>
    </row>
    <row r="275" spans="1:5" x14ac:dyDescent="0.2">
      <c r="A275" s="9"/>
      <c r="B275" s="9"/>
      <c r="C275" s="9"/>
      <c r="D275" s="9"/>
      <c r="E275" s="9"/>
    </row>
    <row r="276" spans="1:5" x14ac:dyDescent="0.2">
      <c r="A276" s="9"/>
      <c r="B276" s="9"/>
      <c r="C276" s="9"/>
      <c r="D276" s="9"/>
      <c r="E276" s="9"/>
    </row>
    <row r="277" spans="1:5" x14ac:dyDescent="0.2">
      <c r="A277" s="9"/>
      <c r="B277" s="9"/>
      <c r="C277" s="9"/>
      <c r="D277" s="9"/>
      <c r="E277" s="9"/>
    </row>
    <row r="278" spans="1:5" x14ac:dyDescent="0.2">
      <c r="A278" s="9"/>
      <c r="B278" s="9"/>
      <c r="C278" s="9"/>
      <c r="D278" s="9"/>
      <c r="E278" s="9"/>
    </row>
    <row r="279" spans="1:5" x14ac:dyDescent="0.2">
      <c r="A279" s="9"/>
      <c r="B279" s="9"/>
      <c r="C279" s="9"/>
      <c r="D279" s="9"/>
      <c r="E279" s="9"/>
    </row>
    <row r="280" spans="1:5" x14ac:dyDescent="0.2">
      <c r="A280" s="9"/>
      <c r="C280" s="9"/>
      <c r="D280" s="9"/>
      <c r="E280" s="9"/>
    </row>
  </sheetData>
  <mergeCells count="8">
    <mergeCell ref="E3:G3"/>
    <mergeCell ref="A15:C15"/>
    <mergeCell ref="A21:C21"/>
    <mergeCell ref="A9:C9"/>
    <mergeCell ref="A3:C3"/>
    <mergeCell ref="E9:G9"/>
    <mergeCell ref="E15:G15"/>
    <mergeCell ref="E21:G21"/>
  </mergeCells>
  <pageMargins left="0.5" right="0.32" top="0.26" bottom="0.4" header="0.24" footer="0.18"/>
  <pageSetup paperSize="9" scale="92" orientation="portrait" r:id="rId1"/>
  <headerFooter alignWithMargins="0">
    <oddFooter>&amp;L&amp;9&amp;Z&amp;F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39997558519241921"/>
    <pageSetUpPr fitToPage="1"/>
  </sheetPr>
  <dimension ref="A1:Q300"/>
  <sheetViews>
    <sheetView zoomScaleNormal="100" zoomScaleSheetLayoutView="100" workbookViewId="0">
      <pane ySplit="1" topLeftCell="A2" activePane="bottomLeft" state="frozen"/>
      <selection pane="bottomLeft" activeCell="E21" sqref="E21"/>
    </sheetView>
  </sheetViews>
  <sheetFormatPr defaultRowHeight="12.75" x14ac:dyDescent="0.2"/>
  <cols>
    <col min="1" max="1" width="25.7109375" customWidth="1"/>
    <col min="2" max="2" width="3.5703125" bestFit="1" customWidth="1"/>
    <col min="3" max="3" width="11.28515625" bestFit="1" customWidth="1"/>
    <col min="4" max="4" width="11.85546875" customWidth="1"/>
    <col min="5" max="5" width="5.85546875" customWidth="1"/>
    <col min="6" max="6" width="23.140625" customWidth="1"/>
    <col min="7" max="7" width="13.42578125" bestFit="1" customWidth="1"/>
    <col min="8" max="8" width="11.85546875" customWidth="1"/>
    <col min="15" max="15" width="9.5703125" customWidth="1"/>
  </cols>
  <sheetData>
    <row r="1" spans="1:17" s="146" customFormat="1" ht="19.5" x14ac:dyDescent="0.3">
      <c r="A1" s="204" t="s">
        <v>215</v>
      </c>
      <c r="B1" s="40"/>
      <c r="C1" s="40"/>
      <c r="D1" s="40"/>
      <c r="E1" s="40"/>
      <c r="F1" s="40"/>
    </row>
    <row r="2" spans="1:17" ht="19.5" x14ac:dyDescent="0.3">
      <c r="A2" s="205" t="s">
        <v>216</v>
      </c>
      <c r="B2" s="1"/>
      <c r="C2" s="1"/>
      <c r="D2" s="1"/>
      <c r="E2" s="186"/>
      <c r="F2" s="1"/>
    </row>
    <row r="3" spans="1:17" ht="19.5" x14ac:dyDescent="0.3">
      <c r="A3" s="144"/>
      <c r="B3" s="1"/>
      <c r="C3" s="1"/>
      <c r="D3" s="1"/>
      <c r="E3" s="186"/>
      <c r="F3" s="1"/>
    </row>
    <row r="4" spans="1:17" ht="51.75" customHeight="1" x14ac:dyDescent="0.25">
      <c r="A4" s="4" t="s">
        <v>56</v>
      </c>
      <c r="B4" s="154"/>
      <c r="C4" s="131"/>
      <c r="D4" s="9"/>
      <c r="E4" s="9"/>
      <c r="F4" s="158" t="s">
        <v>104</v>
      </c>
      <c r="G4" s="131"/>
    </row>
    <row r="5" spans="1:17" ht="39.75" customHeight="1" x14ac:dyDescent="0.2">
      <c r="A5" s="10" t="s">
        <v>0</v>
      </c>
      <c r="B5" s="155"/>
      <c r="C5" s="190" t="s">
        <v>189</v>
      </c>
      <c r="D5" s="233" t="s">
        <v>217</v>
      </c>
      <c r="E5" s="268"/>
      <c r="F5" s="22" t="s">
        <v>58</v>
      </c>
      <c r="G5" s="190" t="s">
        <v>189</v>
      </c>
      <c r="H5" s="233" t="s">
        <v>217</v>
      </c>
      <c r="I5" s="6"/>
      <c r="K5" s="6"/>
      <c r="N5" s="6"/>
      <c r="P5" s="6"/>
    </row>
    <row r="6" spans="1:17" ht="12.75" customHeight="1" x14ac:dyDescent="0.2">
      <c r="A6" s="2" t="s">
        <v>1</v>
      </c>
      <c r="B6" s="187"/>
      <c r="C6" s="89">
        <v>26662</v>
      </c>
      <c r="D6" s="89">
        <f>C6*102/100</f>
        <v>27195.24</v>
      </c>
      <c r="E6" s="89"/>
      <c r="F6" s="19">
        <v>1</v>
      </c>
      <c r="G6" s="132">
        <v>19749</v>
      </c>
      <c r="H6" s="89">
        <f t="shared" ref="H6:H11" si="0">G6*102/100</f>
        <v>20143.98</v>
      </c>
      <c r="I6" s="7"/>
      <c r="J6" s="20"/>
      <c r="K6" s="21"/>
      <c r="L6" s="20"/>
      <c r="N6" s="21"/>
      <c r="O6" s="20"/>
      <c r="P6" s="21"/>
      <c r="Q6" s="20"/>
    </row>
    <row r="7" spans="1:17" x14ac:dyDescent="0.2">
      <c r="A7" s="2" t="s">
        <v>2</v>
      </c>
      <c r="B7" s="187"/>
      <c r="C7" s="89">
        <v>28315</v>
      </c>
      <c r="D7" s="89">
        <f t="shared" ref="D7:D11" si="1">C7*102/100</f>
        <v>28881.3</v>
      </c>
      <c r="E7" s="89"/>
      <c r="F7" s="19">
        <v>2</v>
      </c>
      <c r="G7" s="132">
        <v>21684</v>
      </c>
      <c r="H7" s="89">
        <f t="shared" si="0"/>
        <v>22117.68</v>
      </c>
      <c r="I7" s="7"/>
      <c r="J7" s="20"/>
      <c r="K7" s="21"/>
      <c r="L7" s="20"/>
      <c r="N7" s="21"/>
      <c r="O7" s="20"/>
      <c r="P7" s="21"/>
      <c r="Q7" s="20"/>
    </row>
    <row r="8" spans="1:17" x14ac:dyDescent="0.2">
      <c r="A8" s="2" t="s">
        <v>3</v>
      </c>
      <c r="B8" s="187"/>
      <c r="C8" s="89">
        <v>30067</v>
      </c>
      <c r="D8" s="89">
        <f t="shared" si="1"/>
        <v>30668.34</v>
      </c>
      <c r="E8" s="89"/>
      <c r="F8" s="19">
        <v>3</v>
      </c>
      <c r="G8" s="132">
        <v>23618</v>
      </c>
      <c r="H8" s="89">
        <f t="shared" si="0"/>
        <v>24090.36</v>
      </c>
      <c r="I8" s="7"/>
      <c r="J8" s="20"/>
      <c r="K8" s="21"/>
      <c r="L8" s="20"/>
      <c r="N8" s="21"/>
      <c r="O8" s="20"/>
      <c r="P8" s="21"/>
      <c r="Q8" s="20"/>
    </row>
    <row r="9" spans="1:17" x14ac:dyDescent="0.2">
      <c r="A9" s="2" t="s">
        <v>4</v>
      </c>
      <c r="B9" s="187"/>
      <c r="C9" s="89">
        <v>31929</v>
      </c>
      <c r="D9" s="89">
        <f t="shared" si="1"/>
        <v>32567.58</v>
      </c>
      <c r="E9" s="89"/>
      <c r="F9" s="19">
        <v>4</v>
      </c>
      <c r="G9" s="132">
        <v>25554</v>
      </c>
      <c r="H9" s="89">
        <f t="shared" si="0"/>
        <v>26065.08</v>
      </c>
      <c r="I9" s="7"/>
      <c r="J9" s="20"/>
      <c r="K9" s="21"/>
      <c r="L9" s="20"/>
      <c r="N9" s="21"/>
      <c r="O9" s="20"/>
      <c r="P9" s="21"/>
      <c r="Q9" s="20"/>
    </row>
    <row r="10" spans="1:17" x14ac:dyDescent="0.2">
      <c r="A10" s="2" t="s">
        <v>5</v>
      </c>
      <c r="B10" s="187"/>
      <c r="C10" s="89">
        <v>34637</v>
      </c>
      <c r="D10" s="89">
        <f t="shared" si="1"/>
        <v>35329.74</v>
      </c>
      <c r="E10" s="89"/>
      <c r="F10" s="19">
        <v>5</v>
      </c>
      <c r="G10" s="132">
        <v>27486</v>
      </c>
      <c r="H10" s="89">
        <f t="shared" si="0"/>
        <v>28035.72</v>
      </c>
      <c r="I10" s="7"/>
      <c r="J10" s="20"/>
      <c r="K10" s="21"/>
      <c r="L10" s="20"/>
      <c r="N10" s="21"/>
      <c r="O10" s="20"/>
      <c r="P10" s="21"/>
      <c r="Q10" s="20"/>
    </row>
    <row r="11" spans="1:17" x14ac:dyDescent="0.2">
      <c r="A11" s="2" t="s">
        <v>6</v>
      </c>
      <c r="B11" s="188"/>
      <c r="C11" s="89">
        <v>37645</v>
      </c>
      <c r="D11" s="89">
        <f t="shared" si="1"/>
        <v>38397.9</v>
      </c>
      <c r="E11" s="89"/>
      <c r="F11" s="19">
        <v>6</v>
      </c>
      <c r="G11" s="132">
        <v>29422</v>
      </c>
      <c r="H11" s="89">
        <f t="shared" si="0"/>
        <v>30010.44</v>
      </c>
      <c r="I11" s="20"/>
      <c r="J11" s="21"/>
      <c r="K11" s="20"/>
      <c r="M11" s="21"/>
      <c r="N11" s="20"/>
      <c r="O11" s="21"/>
      <c r="P11" s="20"/>
    </row>
    <row r="12" spans="1:17" ht="12.75" customHeight="1" x14ac:dyDescent="0.2">
      <c r="A12" s="29"/>
      <c r="B12" s="189"/>
      <c r="C12" s="30"/>
      <c r="D12" s="30"/>
      <c r="E12" s="30"/>
      <c r="F12" s="19"/>
    </row>
    <row r="13" spans="1:17" ht="12.75" customHeight="1" x14ac:dyDescent="0.2">
      <c r="A13" s="9"/>
      <c r="B13" s="31"/>
      <c r="C13" s="9"/>
      <c r="D13" s="9"/>
      <c r="E13" s="9"/>
      <c r="F13" s="19"/>
    </row>
    <row r="14" spans="1:17" ht="18" customHeight="1" x14ac:dyDescent="0.25">
      <c r="A14" s="12" t="s">
        <v>57</v>
      </c>
      <c r="B14" s="154"/>
      <c r="C14" s="131"/>
      <c r="D14" s="9"/>
      <c r="E14" s="9"/>
      <c r="F14" s="12" t="s">
        <v>153</v>
      </c>
      <c r="G14" s="131"/>
    </row>
    <row r="15" spans="1:17" ht="45.75" customHeight="1" x14ac:dyDescent="0.2">
      <c r="A15" s="17" t="s">
        <v>0</v>
      </c>
      <c r="B15" s="155"/>
      <c r="C15" s="190" t="s">
        <v>189</v>
      </c>
      <c r="D15" s="233" t="s">
        <v>217</v>
      </c>
      <c r="E15" s="268"/>
      <c r="F15" s="17" t="s">
        <v>0</v>
      </c>
      <c r="G15" s="190" t="s">
        <v>189</v>
      </c>
      <c r="H15" s="233" t="s">
        <v>217</v>
      </c>
      <c r="I15" s="6"/>
    </row>
    <row r="16" spans="1:17" x14ac:dyDescent="0.2">
      <c r="A16" s="13" t="s">
        <v>7</v>
      </c>
      <c r="B16" s="162"/>
      <c r="C16" s="89">
        <v>39519</v>
      </c>
      <c r="D16" s="89">
        <f t="shared" ref="D16:D18" si="2">C16*102/100</f>
        <v>40309.379999999997</v>
      </c>
      <c r="E16" s="89"/>
      <c r="F16" s="13" t="s">
        <v>154</v>
      </c>
      <c r="G16" s="132">
        <v>42498</v>
      </c>
      <c r="H16" s="89">
        <f t="shared" ref="H16:H17" si="3">G16*102/100</f>
        <v>43347.96</v>
      </c>
      <c r="I16" s="7"/>
      <c r="J16" s="20"/>
    </row>
    <row r="17" spans="1:15" x14ac:dyDescent="0.2">
      <c r="A17" s="13" t="s">
        <v>8</v>
      </c>
      <c r="B17" s="162"/>
      <c r="C17" s="89">
        <v>40981</v>
      </c>
      <c r="D17" s="89">
        <f t="shared" si="2"/>
        <v>41800.620000000003</v>
      </c>
      <c r="E17" s="89"/>
      <c r="F17" s="13" t="s">
        <v>155</v>
      </c>
      <c r="G17" s="132">
        <v>62985</v>
      </c>
      <c r="H17" s="89">
        <f t="shared" si="3"/>
        <v>64244.7</v>
      </c>
      <c r="I17" s="7"/>
      <c r="J17" s="20"/>
    </row>
    <row r="18" spans="1:15" x14ac:dyDescent="0.2">
      <c r="A18" s="13" t="s">
        <v>9</v>
      </c>
      <c r="B18" s="162"/>
      <c r="C18" s="89">
        <v>42498</v>
      </c>
      <c r="D18" s="89">
        <f t="shared" si="2"/>
        <v>43347.96</v>
      </c>
      <c r="E18" s="89"/>
      <c r="F18" s="13"/>
      <c r="G18" s="89"/>
      <c r="H18" s="89"/>
      <c r="J18" s="7"/>
      <c r="K18" s="20"/>
    </row>
    <row r="19" spans="1:15" x14ac:dyDescent="0.2">
      <c r="A19" s="26"/>
      <c r="B19" s="31"/>
      <c r="C19" s="9"/>
      <c r="D19" s="9"/>
      <c r="E19" s="9"/>
    </row>
    <row r="20" spans="1:15" ht="15.75" customHeight="1" x14ac:dyDescent="0.25">
      <c r="A20" s="14" t="s">
        <v>64</v>
      </c>
      <c r="B20" s="154"/>
      <c r="C20" s="131"/>
      <c r="D20" s="31"/>
      <c r="E20" s="31"/>
      <c r="F20" s="159" t="s">
        <v>156</v>
      </c>
      <c r="G20" s="154"/>
      <c r="J20" s="40"/>
    </row>
    <row r="21" spans="1:15" ht="38.25" x14ac:dyDescent="0.2">
      <c r="A21" s="17" t="s">
        <v>0</v>
      </c>
      <c r="B21" s="155"/>
      <c r="C21" s="190" t="s">
        <v>189</v>
      </c>
      <c r="D21" s="233" t="s">
        <v>217</v>
      </c>
      <c r="E21" s="268"/>
      <c r="F21" s="146"/>
      <c r="G21" s="190" t="s">
        <v>189</v>
      </c>
      <c r="H21" s="233" t="s">
        <v>217</v>
      </c>
      <c r="N21" s="9"/>
      <c r="O21" s="9"/>
    </row>
    <row r="22" spans="1:15" ht="12.75" customHeight="1" x14ac:dyDescent="0.2">
      <c r="A22" s="13" t="s">
        <v>10</v>
      </c>
      <c r="B22" s="89"/>
      <c r="C22" s="89">
        <v>42498</v>
      </c>
      <c r="D22" s="89">
        <f t="shared" ref="D22:D64" si="4">C22*102/100</f>
        <v>43347.96</v>
      </c>
      <c r="E22" s="89"/>
      <c r="F22" s="160" t="s">
        <v>157</v>
      </c>
      <c r="G22" s="155"/>
      <c r="M22" s="10"/>
      <c r="N22" s="23"/>
      <c r="O22" s="23"/>
    </row>
    <row r="23" spans="1:15" ht="12.75" customHeight="1" x14ac:dyDescent="0.2">
      <c r="A23" s="13" t="s">
        <v>11</v>
      </c>
      <c r="B23" s="89"/>
      <c r="C23" s="89">
        <v>43486</v>
      </c>
      <c r="D23" s="89">
        <f t="shared" si="4"/>
        <v>44355.72</v>
      </c>
      <c r="E23" s="89"/>
      <c r="F23" s="234" t="s">
        <v>54</v>
      </c>
      <c r="G23" s="132">
        <v>2106</v>
      </c>
      <c r="H23" s="89">
        <f t="shared" ref="H23:H24" si="5">G23*102/100</f>
        <v>2148.12</v>
      </c>
    </row>
    <row r="24" spans="1:15" ht="12.75" customHeight="1" x14ac:dyDescent="0.2">
      <c r="A24" s="13" t="s">
        <v>12</v>
      </c>
      <c r="B24" s="89"/>
      <c r="C24" s="89">
        <v>44490</v>
      </c>
      <c r="D24" s="89">
        <f t="shared" si="4"/>
        <v>45379.8</v>
      </c>
      <c r="E24" s="89"/>
      <c r="F24" s="235" t="s">
        <v>55</v>
      </c>
      <c r="G24" s="132">
        <v>4158</v>
      </c>
      <c r="H24" s="89">
        <f t="shared" si="5"/>
        <v>4241.16</v>
      </c>
    </row>
    <row r="25" spans="1:15" ht="12.75" customHeight="1" x14ac:dyDescent="0.2">
      <c r="A25" s="13" t="s">
        <v>13</v>
      </c>
      <c r="B25" s="89"/>
      <c r="C25" s="89">
        <v>45525</v>
      </c>
      <c r="D25" s="89">
        <f t="shared" si="4"/>
        <v>46435.5</v>
      </c>
      <c r="E25" s="89"/>
      <c r="F25" s="157"/>
      <c r="G25" s="156"/>
    </row>
    <row r="26" spans="1:15" ht="12.75" customHeight="1" x14ac:dyDescent="0.2">
      <c r="A26" s="13" t="s">
        <v>14</v>
      </c>
      <c r="B26" s="89"/>
      <c r="C26" s="89">
        <v>46582</v>
      </c>
      <c r="D26" s="89">
        <f t="shared" si="4"/>
        <v>47513.64</v>
      </c>
      <c r="E26" s="89"/>
      <c r="F26" s="160" t="s">
        <v>158</v>
      </c>
      <c r="G26" s="146"/>
    </row>
    <row r="27" spans="1:15" ht="14.25" customHeight="1" x14ac:dyDescent="0.2">
      <c r="A27" s="13" t="s">
        <v>15</v>
      </c>
      <c r="B27" s="89"/>
      <c r="C27" s="89">
        <v>47667</v>
      </c>
      <c r="D27" s="89">
        <f t="shared" si="4"/>
        <v>48620.34</v>
      </c>
      <c r="E27" s="89"/>
      <c r="F27" s="211" t="s">
        <v>63</v>
      </c>
      <c r="G27" s="154"/>
    </row>
    <row r="28" spans="1:15" ht="12.75" customHeight="1" x14ac:dyDescent="0.2">
      <c r="A28" s="13" t="s">
        <v>16</v>
      </c>
      <c r="B28" s="89"/>
      <c r="C28" s="89">
        <v>48870</v>
      </c>
      <c r="D28" s="89">
        <f t="shared" si="4"/>
        <v>49847.4</v>
      </c>
      <c r="E28" s="89"/>
      <c r="F28" s="161" t="s">
        <v>61</v>
      </c>
      <c r="G28" s="132">
        <v>7699</v>
      </c>
      <c r="H28" s="89">
        <f t="shared" ref="H28:H29" si="6">G28*102/100</f>
        <v>7852.98</v>
      </c>
    </row>
    <row r="29" spans="1:15" x14ac:dyDescent="0.2">
      <c r="A29" s="13" t="s">
        <v>17</v>
      </c>
      <c r="B29" s="89"/>
      <c r="C29" s="89">
        <v>49924</v>
      </c>
      <c r="D29" s="89">
        <f t="shared" si="4"/>
        <v>50922.48</v>
      </c>
      <c r="E29" s="89"/>
      <c r="F29" s="161" t="s">
        <v>62</v>
      </c>
      <c r="G29" s="132">
        <v>13027</v>
      </c>
      <c r="H29" s="89">
        <f t="shared" si="6"/>
        <v>13287.54</v>
      </c>
    </row>
    <row r="30" spans="1:15" x14ac:dyDescent="0.2">
      <c r="A30" s="13" t="s">
        <v>18</v>
      </c>
      <c r="B30" s="89"/>
      <c r="C30" s="89">
        <v>51090</v>
      </c>
      <c r="D30" s="89">
        <f t="shared" si="4"/>
        <v>52111.8</v>
      </c>
      <c r="E30" s="89"/>
      <c r="F30" s="19"/>
      <c r="G30" s="146"/>
    </row>
    <row r="31" spans="1:15" x14ac:dyDescent="0.2">
      <c r="A31" s="13" t="s">
        <v>19</v>
      </c>
      <c r="B31" s="89"/>
      <c r="C31" s="89">
        <v>52325</v>
      </c>
      <c r="D31" s="89">
        <f t="shared" si="4"/>
        <v>53371.5</v>
      </c>
      <c r="E31" s="89"/>
      <c r="F31" s="211" t="s">
        <v>60</v>
      </c>
      <c r="G31" s="146"/>
    </row>
    <row r="32" spans="1:15" x14ac:dyDescent="0.2">
      <c r="A32" s="13" t="s">
        <v>20</v>
      </c>
      <c r="B32" s="89"/>
      <c r="C32" s="89">
        <v>53597</v>
      </c>
      <c r="D32" s="89">
        <f t="shared" si="4"/>
        <v>54668.94</v>
      </c>
      <c r="E32" s="89"/>
      <c r="F32" s="161" t="s">
        <v>61</v>
      </c>
      <c r="G32" s="132">
        <v>2667</v>
      </c>
      <c r="H32" s="89">
        <f t="shared" ref="H32:H33" si="7">G32*102/100</f>
        <v>2720.34</v>
      </c>
    </row>
    <row r="33" spans="1:12" x14ac:dyDescent="0.2">
      <c r="A33" s="13" t="s">
        <v>21</v>
      </c>
      <c r="B33" s="89"/>
      <c r="C33" s="89">
        <v>54766</v>
      </c>
      <c r="D33" s="89">
        <f t="shared" si="4"/>
        <v>55861.32</v>
      </c>
      <c r="E33" s="89"/>
      <c r="F33" s="161" t="s">
        <v>62</v>
      </c>
      <c r="G33" s="132">
        <v>6515</v>
      </c>
      <c r="H33" s="89">
        <f t="shared" si="7"/>
        <v>6645.3</v>
      </c>
    </row>
    <row r="34" spans="1:12" x14ac:dyDescent="0.2">
      <c r="A34" s="13" t="s">
        <v>22</v>
      </c>
      <c r="B34" s="89"/>
      <c r="C34" s="89">
        <v>56059</v>
      </c>
      <c r="D34" s="89">
        <f t="shared" si="4"/>
        <v>57180.18</v>
      </c>
      <c r="E34" s="89"/>
      <c r="F34" s="146"/>
      <c r="G34" s="146"/>
    </row>
    <row r="35" spans="1:12" x14ac:dyDescent="0.2">
      <c r="A35" s="13" t="s">
        <v>23</v>
      </c>
      <c r="B35" s="89"/>
      <c r="C35" s="89">
        <v>57370</v>
      </c>
      <c r="D35" s="89">
        <f t="shared" si="4"/>
        <v>58517.4</v>
      </c>
      <c r="E35" s="89"/>
      <c r="F35" s="160"/>
      <c r="G35" s="146"/>
    </row>
    <row r="36" spans="1:12" x14ac:dyDescent="0.2">
      <c r="A36" s="13" t="s">
        <v>24</v>
      </c>
      <c r="B36" s="89"/>
      <c r="C36" s="89">
        <v>58720</v>
      </c>
      <c r="D36" s="89">
        <f t="shared" si="4"/>
        <v>59894.400000000001</v>
      </c>
      <c r="E36" s="89"/>
      <c r="F36" s="161"/>
      <c r="G36" s="162"/>
    </row>
    <row r="37" spans="1:12" ht="12.75" customHeight="1" x14ac:dyDescent="0.2">
      <c r="A37" s="13" t="s">
        <v>25</v>
      </c>
      <c r="B37" s="89"/>
      <c r="C37" s="89">
        <v>60202</v>
      </c>
      <c r="D37" s="89">
        <f t="shared" si="4"/>
        <v>61406.04</v>
      </c>
      <c r="E37" s="89"/>
      <c r="F37" s="161"/>
      <c r="G37" s="162"/>
    </row>
    <row r="38" spans="1:12" x14ac:dyDescent="0.2">
      <c r="A38" s="13" t="s">
        <v>26</v>
      </c>
      <c r="B38" s="89"/>
      <c r="C38" s="89">
        <v>61515</v>
      </c>
      <c r="D38" s="89">
        <f t="shared" si="4"/>
        <v>62745.3</v>
      </c>
      <c r="E38" s="89"/>
      <c r="F38" s="146"/>
      <c r="G38" s="146"/>
    </row>
    <row r="39" spans="1:12" x14ac:dyDescent="0.2">
      <c r="A39" s="13" t="s">
        <v>27</v>
      </c>
      <c r="B39" s="89"/>
      <c r="C39" s="89">
        <v>62985</v>
      </c>
      <c r="D39" s="89">
        <f t="shared" si="4"/>
        <v>64244.7</v>
      </c>
      <c r="E39" s="89"/>
      <c r="F39" s="146"/>
      <c r="G39" s="146"/>
    </row>
    <row r="40" spans="1:12" ht="15" x14ac:dyDescent="0.25">
      <c r="A40" s="13" t="s">
        <v>28</v>
      </c>
      <c r="B40" s="89"/>
      <c r="C40" s="89">
        <v>64469</v>
      </c>
      <c r="D40" s="89">
        <f t="shared" si="4"/>
        <v>65758.38</v>
      </c>
      <c r="E40" s="89"/>
      <c r="F40" s="12" t="s">
        <v>59</v>
      </c>
      <c r="G40" s="163"/>
    </row>
    <row r="41" spans="1:12" s="227" customFormat="1" ht="13.5" customHeight="1" x14ac:dyDescent="0.2">
      <c r="A41" s="13" t="s">
        <v>29</v>
      </c>
      <c r="B41" s="224"/>
      <c r="C41" s="224">
        <v>65988</v>
      </c>
      <c r="D41" s="89">
        <f t="shared" si="4"/>
        <v>67307.759999999995</v>
      </c>
      <c r="E41" s="89"/>
      <c r="F41" s="225" t="s">
        <v>53</v>
      </c>
      <c r="G41" s="226" t="s">
        <v>218</v>
      </c>
      <c r="H41" s="232" t="s">
        <v>217</v>
      </c>
    </row>
    <row r="42" spans="1:12" x14ac:dyDescent="0.2">
      <c r="A42" s="13" t="s">
        <v>30</v>
      </c>
      <c r="B42" s="89"/>
      <c r="C42" s="89">
        <v>67545</v>
      </c>
      <c r="D42" s="89">
        <f t="shared" si="4"/>
        <v>68895.899999999994</v>
      </c>
      <c r="E42" s="89"/>
      <c r="F42" s="17">
        <v>1</v>
      </c>
      <c r="G42" s="165">
        <v>62361</v>
      </c>
      <c r="H42" s="89">
        <f t="shared" ref="H42:H49" si="8">G42*102/100</f>
        <v>63608.22</v>
      </c>
    </row>
    <row r="43" spans="1:12" ht="14.25" customHeight="1" x14ac:dyDescent="0.25">
      <c r="A43" s="13" t="s">
        <v>31</v>
      </c>
      <c r="B43" s="89"/>
      <c r="C43" s="89">
        <v>69139</v>
      </c>
      <c r="D43" s="89">
        <f t="shared" si="4"/>
        <v>70521.78</v>
      </c>
      <c r="E43" s="89"/>
      <c r="F43" s="17">
        <v>2</v>
      </c>
      <c r="G43" s="165">
        <v>66876</v>
      </c>
      <c r="H43" s="89">
        <f t="shared" si="8"/>
        <v>68213.52</v>
      </c>
      <c r="I43" s="15"/>
      <c r="K43" s="6"/>
    </row>
    <row r="44" spans="1:12" ht="12.75" customHeight="1" x14ac:dyDescent="0.2">
      <c r="A44" s="13" t="s">
        <v>32</v>
      </c>
      <c r="B44" s="89"/>
      <c r="C44" s="89">
        <v>70774</v>
      </c>
      <c r="D44" s="89">
        <f t="shared" si="4"/>
        <v>72189.48</v>
      </c>
      <c r="E44" s="89"/>
      <c r="F44" s="17">
        <v>3</v>
      </c>
      <c r="G44" s="165">
        <v>71736</v>
      </c>
      <c r="H44" s="89">
        <f t="shared" si="8"/>
        <v>73170.720000000001</v>
      </c>
      <c r="I44" s="16"/>
      <c r="J44" s="20"/>
      <c r="K44" s="21"/>
      <c r="L44" s="20"/>
    </row>
    <row r="45" spans="1:12" ht="12.75" customHeight="1" x14ac:dyDescent="0.2">
      <c r="A45" s="13" t="s">
        <v>33</v>
      </c>
      <c r="B45" s="89"/>
      <c r="C45" s="89">
        <v>72454</v>
      </c>
      <c r="D45" s="89">
        <f t="shared" si="4"/>
        <v>73903.08</v>
      </c>
      <c r="E45" s="89"/>
      <c r="F45" s="17">
        <v>4</v>
      </c>
      <c r="G45" s="165">
        <v>76968</v>
      </c>
      <c r="H45" s="89">
        <f t="shared" si="8"/>
        <v>78507.360000000001</v>
      </c>
      <c r="I45" s="18"/>
      <c r="J45" s="20"/>
      <c r="K45" s="21"/>
      <c r="L45" s="20"/>
    </row>
    <row r="46" spans="1:12" ht="12.75" customHeight="1" x14ac:dyDescent="0.2">
      <c r="A46" s="13" t="s">
        <v>34</v>
      </c>
      <c r="B46" s="89"/>
      <c r="C46" s="89">
        <v>74177</v>
      </c>
      <c r="D46" s="89">
        <f t="shared" si="4"/>
        <v>75660.539999999994</v>
      </c>
      <c r="E46" s="89"/>
      <c r="F46" s="17">
        <v>5</v>
      </c>
      <c r="G46" s="165">
        <v>84576</v>
      </c>
      <c r="H46" s="89">
        <f t="shared" si="8"/>
        <v>86267.520000000004</v>
      </c>
      <c r="I46" s="18"/>
      <c r="J46" s="20"/>
      <c r="K46" s="21"/>
      <c r="L46" s="20"/>
    </row>
    <row r="47" spans="1:12" ht="12.75" customHeight="1" x14ac:dyDescent="0.2">
      <c r="A47" s="13" t="s">
        <v>35</v>
      </c>
      <c r="B47" s="89"/>
      <c r="C47" s="89">
        <v>75934</v>
      </c>
      <c r="D47" s="89">
        <f t="shared" si="4"/>
        <v>77452.679999999993</v>
      </c>
      <c r="E47" s="89"/>
      <c r="F47" s="17">
        <v>6</v>
      </c>
      <c r="G47" s="165">
        <v>92967</v>
      </c>
      <c r="H47" s="89">
        <f t="shared" si="8"/>
        <v>94826.34</v>
      </c>
      <c r="I47" s="18"/>
      <c r="J47" s="20"/>
      <c r="K47" s="21"/>
      <c r="L47" s="20"/>
    </row>
    <row r="48" spans="1:12" ht="12.75" customHeight="1" x14ac:dyDescent="0.2">
      <c r="A48" s="13" t="s">
        <v>36</v>
      </c>
      <c r="B48" s="89"/>
      <c r="C48" s="89">
        <v>77738</v>
      </c>
      <c r="D48" s="89">
        <f t="shared" si="4"/>
        <v>79292.759999999995</v>
      </c>
      <c r="E48" s="89"/>
      <c r="F48" s="17">
        <v>7</v>
      </c>
      <c r="G48" s="165">
        <v>102173</v>
      </c>
      <c r="H48" s="89">
        <f t="shared" si="8"/>
        <v>104216.46</v>
      </c>
      <c r="I48" s="18"/>
      <c r="J48" s="20"/>
      <c r="K48" s="21"/>
      <c r="L48" s="20"/>
    </row>
    <row r="49" spans="1:12" ht="12.75" customHeight="1" x14ac:dyDescent="0.2">
      <c r="A49" s="13" t="s">
        <v>37</v>
      </c>
      <c r="B49" s="89"/>
      <c r="C49" s="89">
        <v>79591</v>
      </c>
      <c r="D49" s="89">
        <f t="shared" si="4"/>
        <v>81182.820000000007</v>
      </c>
      <c r="E49" s="89"/>
      <c r="F49" s="17">
        <v>8</v>
      </c>
      <c r="G49" s="165">
        <v>112460</v>
      </c>
      <c r="H49" s="89">
        <f t="shared" si="8"/>
        <v>114709.2</v>
      </c>
      <c r="I49" s="18"/>
      <c r="J49" s="20"/>
      <c r="K49" s="21"/>
      <c r="L49" s="20"/>
    </row>
    <row r="50" spans="1:12" ht="12.75" customHeight="1" x14ac:dyDescent="0.2">
      <c r="A50" s="13" t="s">
        <v>38</v>
      </c>
      <c r="B50" s="89"/>
      <c r="C50" s="89">
        <v>81481</v>
      </c>
      <c r="D50" s="89">
        <f t="shared" si="4"/>
        <v>83110.62</v>
      </c>
      <c r="E50" s="89"/>
      <c r="I50" s="18"/>
      <c r="J50" s="20"/>
      <c r="K50" s="21"/>
      <c r="L50" s="20"/>
    </row>
    <row r="51" spans="1:12" ht="12.75" customHeight="1" x14ac:dyDescent="0.2">
      <c r="A51" s="13" t="s">
        <v>39</v>
      </c>
      <c r="B51" s="89"/>
      <c r="C51" s="89">
        <v>83432</v>
      </c>
      <c r="D51" s="89">
        <f t="shared" si="4"/>
        <v>85100.64</v>
      </c>
      <c r="E51" s="89"/>
      <c r="I51" s="18"/>
      <c r="J51" s="20"/>
      <c r="K51" s="21"/>
      <c r="L51" s="20"/>
    </row>
    <row r="52" spans="1:12" ht="12.75" customHeight="1" x14ac:dyDescent="0.2">
      <c r="A52" s="13" t="s">
        <v>40</v>
      </c>
      <c r="B52" s="89"/>
      <c r="C52" s="89">
        <v>85422</v>
      </c>
      <c r="D52" s="89">
        <f t="shared" si="4"/>
        <v>87130.44</v>
      </c>
      <c r="E52" s="89"/>
      <c r="I52" s="17"/>
      <c r="J52" s="20"/>
      <c r="K52" s="21"/>
      <c r="L52" s="20"/>
    </row>
    <row r="53" spans="1:12" ht="12.75" customHeight="1" x14ac:dyDescent="0.2">
      <c r="A53" s="13" t="s">
        <v>41</v>
      </c>
      <c r="B53" s="89"/>
      <c r="C53" s="89">
        <v>87461</v>
      </c>
      <c r="D53" s="89">
        <f t="shared" si="4"/>
        <v>89210.22</v>
      </c>
      <c r="E53" s="89"/>
      <c r="I53" s="7"/>
      <c r="J53" s="20"/>
      <c r="K53" s="21"/>
      <c r="L53" s="20"/>
    </row>
    <row r="54" spans="1:12" ht="12.75" customHeight="1" x14ac:dyDescent="0.2">
      <c r="A54" s="13" t="s">
        <v>42</v>
      </c>
      <c r="B54" s="89"/>
      <c r="C54" s="89">
        <v>89562</v>
      </c>
      <c r="D54" s="89">
        <f t="shared" si="4"/>
        <v>91353.24</v>
      </c>
      <c r="E54" s="89"/>
      <c r="I54" s="7"/>
      <c r="J54" s="20"/>
      <c r="K54" s="21"/>
      <c r="L54" s="20"/>
    </row>
    <row r="55" spans="1:12" ht="12.75" customHeight="1" x14ac:dyDescent="0.2">
      <c r="A55" s="13" t="s">
        <v>43</v>
      </c>
      <c r="B55" s="89"/>
      <c r="C55" s="89">
        <v>91697</v>
      </c>
      <c r="D55" s="89">
        <f t="shared" si="4"/>
        <v>93530.94</v>
      </c>
      <c r="E55" s="89"/>
      <c r="I55" s="7"/>
      <c r="J55" s="20"/>
      <c r="K55" s="21"/>
      <c r="L55" s="20"/>
    </row>
    <row r="56" spans="1:12" ht="12.75" customHeight="1" x14ac:dyDescent="0.2">
      <c r="A56" s="13" t="s">
        <v>44</v>
      </c>
      <c r="B56" s="89"/>
      <c r="C56" s="89">
        <v>93897</v>
      </c>
      <c r="D56" s="89">
        <f t="shared" si="4"/>
        <v>95774.94</v>
      </c>
      <c r="E56" s="89"/>
      <c r="I56" s="7"/>
      <c r="J56" s="20"/>
      <c r="K56" s="21"/>
      <c r="L56" s="20"/>
    </row>
    <row r="57" spans="1:12" ht="12.75" customHeight="1" x14ac:dyDescent="0.2">
      <c r="A57" s="13" t="s">
        <v>45</v>
      </c>
      <c r="B57" s="89"/>
      <c r="C57" s="89">
        <v>96141</v>
      </c>
      <c r="D57" s="89">
        <f t="shared" si="4"/>
        <v>98063.82</v>
      </c>
      <c r="E57" s="89"/>
      <c r="I57" s="7"/>
      <c r="J57" s="20"/>
      <c r="K57" s="21"/>
      <c r="L57" s="20"/>
    </row>
    <row r="58" spans="1:12" ht="12.75" customHeight="1" x14ac:dyDescent="0.2">
      <c r="A58" s="13" t="s">
        <v>46</v>
      </c>
      <c r="B58" s="89"/>
      <c r="C58" s="89">
        <v>98459</v>
      </c>
      <c r="D58" s="89">
        <f t="shared" si="4"/>
        <v>100428.18</v>
      </c>
      <c r="E58" s="89"/>
      <c r="I58" s="7"/>
      <c r="J58" s="20"/>
      <c r="K58" s="21"/>
      <c r="L58" s="20"/>
    </row>
    <row r="59" spans="1:12" ht="12.75" customHeight="1" x14ac:dyDescent="0.2">
      <c r="A59" s="13" t="s">
        <v>47</v>
      </c>
      <c r="B59" s="89"/>
      <c r="C59" s="89">
        <v>100817</v>
      </c>
      <c r="D59" s="89">
        <f t="shared" si="4"/>
        <v>102833.34</v>
      </c>
      <c r="E59" s="89"/>
      <c r="I59" s="7"/>
      <c r="J59" s="20"/>
      <c r="K59" s="21"/>
      <c r="L59" s="20"/>
    </row>
    <row r="60" spans="1:12" ht="12.75" customHeight="1" x14ac:dyDescent="0.2">
      <c r="A60" s="13" t="s">
        <v>48</v>
      </c>
      <c r="B60" s="89"/>
      <c r="C60" s="89">
        <v>103195</v>
      </c>
      <c r="D60" s="89">
        <f t="shared" si="4"/>
        <v>105258.9</v>
      </c>
      <c r="E60" s="89"/>
      <c r="I60" s="7"/>
      <c r="J60" s="20"/>
      <c r="K60" s="21"/>
      <c r="L60" s="20"/>
    </row>
    <row r="61" spans="1:12" ht="12.75" customHeight="1" x14ac:dyDescent="0.2">
      <c r="A61" s="13" t="s">
        <v>49</v>
      </c>
      <c r="B61" s="89"/>
      <c r="C61" s="89">
        <v>105697</v>
      </c>
      <c r="D61" s="89">
        <f t="shared" si="4"/>
        <v>107810.94</v>
      </c>
      <c r="E61" s="89"/>
      <c r="I61" s="7"/>
      <c r="J61" s="20"/>
      <c r="K61" s="21"/>
      <c r="L61" s="20"/>
    </row>
    <row r="62" spans="1:12" ht="12.75" customHeight="1" x14ac:dyDescent="0.2">
      <c r="A62" s="13" t="s">
        <v>50</v>
      </c>
      <c r="B62" s="89"/>
      <c r="C62" s="89">
        <v>108259</v>
      </c>
      <c r="D62" s="89">
        <f t="shared" si="4"/>
        <v>110424.18</v>
      </c>
      <c r="E62" s="89"/>
      <c r="I62" s="7"/>
      <c r="J62" s="20"/>
      <c r="K62" s="21"/>
      <c r="L62" s="20"/>
    </row>
    <row r="63" spans="1:12" ht="12.75" customHeight="1" x14ac:dyDescent="0.2">
      <c r="A63" s="13" t="s">
        <v>51</v>
      </c>
      <c r="B63" s="89"/>
      <c r="C63" s="89">
        <v>110887</v>
      </c>
      <c r="D63" s="89">
        <f t="shared" si="4"/>
        <v>113104.74</v>
      </c>
      <c r="E63" s="89"/>
      <c r="I63" s="7"/>
      <c r="J63" s="20"/>
      <c r="K63" s="21"/>
      <c r="L63" s="20"/>
    </row>
    <row r="64" spans="1:12" ht="12.75" customHeight="1" x14ac:dyDescent="0.2">
      <c r="A64" s="13" t="s">
        <v>52</v>
      </c>
      <c r="B64" s="20"/>
      <c r="C64" s="89">
        <v>112460</v>
      </c>
      <c r="D64" s="89">
        <f t="shared" si="4"/>
        <v>114709.2</v>
      </c>
      <c r="E64" s="89"/>
      <c r="I64" s="7"/>
      <c r="J64" s="20"/>
      <c r="K64" s="21"/>
      <c r="L64" s="20"/>
    </row>
    <row r="65" spans="1:12" ht="12.75" customHeight="1" x14ac:dyDescent="0.2">
      <c r="B65" s="20"/>
      <c r="C65" s="20"/>
      <c r="D65" s="20"/>
      <c r="E65" s="20"/>
      <c r="I65" s="7"/>
      <c r="J65" s="20"/>
      <c r="K65" s="21"/>
      <c r="L65" s="20"/>
    </row>
    <row r="66" spans="1:12" ht="12.75" customHeight="1" x14ac:dyDescent="0.2">
      <c r="A66" s="142"/>
      <c r="B66" s="20"/>
      <c r="C66" s="20"/>
      <c r="D66" s="20"/>
      <c r="E66" s="20"/>
      <c r="I66" s="7"/>
      <c r="J66" s="20"/>
      <c r="K66" s="21"/>
      <c r="L66" s="20"/>
    </row>
    <row r="67" spans="1:12" ht="12.75" customHeight="1" x14ac:dyDescent="0.2">
      <c r="A67" s="13"/>
      <c r="B67" s="20"/>
      <c r="C67" s="20"/>
      <c r="D67" s="20"/>
      <c r="E67" s="20"/>
      <c r="I67" s="7"/>
      <c r="J67" s="20"/>
      <c r="K67" s="21"/>
      <c r="L67" s="20"/>
    </row>
    <row r="68" spans="1:12" ht="12.75" customHeight="1" x14ac:dyDescent="0.2">
      <c r="B68" s="20"/>
      <c r="C68" s="20"/>
      <c r="D68" s="20"/>
      <c r="E68" s="20"/>
      <c r="I68" s="7"/>
      <c r="J68" s="20"/>
      <c r="K68" s="21"/>
      <c r="L68" s="20"/>
    </row>
    <row r="69" spans="1:12" ht="12.75" customHeight="1" x14ac:dyDescent="0.2">
      <c r="B69" s="20"/>
      <c r="C69" s="20"/>
      <c r="D69" s="20"/>
      <c r="E69" s="20"/>
      <c r="I69" s="7"/>
      <c r="J69" s="20"/>
      <c r="K69" s="21"/>
      <c r="L69" s="20"/>
    </row>
    <row r="70" spans="1:12" ht="12.75" customHeight="1" x14ac:dyDescent="0.2">
      <c r="B70" s="20"/>
      <c r="C70" s="20"/>
      <c r="D70" s="20"/>
      <c r="E70" s="20"/>
      <c r="I70" s="7"/>
      <c r="J70" s="20"/>
      <c r="K70" s="21"/>
      <c r="L70" s="20"/>
    </row>
    <row r="71" spans="1:12" ht="12.75" customHeight="1" x14ac:dyDescent="0.2">
      <c r="B71" s="20"/>
      <c r="C71" s="20"/>
      <c r="D71" s="20"/>
      <c r="E71" s="20"/>
      <c r="I71" s="7"/>
      <c r="J71" s="20"/>
      <c r="K71" s="21"/>
      <c r="L71" s="20"/>
    </row>
    <row r="72" spans="1:12" ht="12.75" customHeight="1" x14ac:dyDescent="0.2">
      <c r="B72" s="20"/>
      <c r="C72" s="20"/>
      <c r="D72" s="20"/>
      <c r="E72" s="20"/>
      <c r="I72" s="7"/>
      <c r="J72" s="20"/>
      <c r="K72" s="21"/>
      <c r="L72" s="20"/>
    </row>
    <row r="73" spans="1:12" ht="12.75" customHeight="1" x14ac:dyDescent="0.2">
      <c r="B73" s="20"/>
      <c r="C73" s="20"/>
      <c r="D73" s="20"/>
      <c r="E73" s="20"/>
      <c r="I73" s="7"/>
      <c r="J73" s="20"/>
      <c r="K73" s="21"/>
      <c r="L73" s="20"/>
    </row>
    <row r="74" spans="1:12" ht="12.75" customHeight="1" x14ac:dyDescent="0.2">
      <c r="B74" s="20"/>
      <c r="C74" s="20"/>
      <c r="D74" s="20"/>
      <c r="E74" s="20"/>
      <c r="I74" s="7"/>
      <c r="J74" s="20"/>
      <c r="K74" s="21"/>
      <c r="L74" s="20"/>
    </row>
    <row r="75" spans="1:12" ht="12.75" customHeight="1" x14ac:dyDescent="0.2">
      <c r="B75" s="20"/>
      <c r="C75" s="20"/>
      <c r="D75" s="20"/>
      <c r="E75" s="20"/>
      <c r="I75" s="7"/>
      <c r="J75" s="20"/>
      <c r="K75" s="21"/>
      <c r="L75" s="20"/>
    </row>
    <row r="76" spans="1:12" ht="12.75" customHeight="1" x14ac:dyDescent="0.2">
      <c r="B76" s="20"/>
      <c r="C76" s="20"/>
      <c r="D76" s="20"/>
      <c r="E76" s="20"/>
      <c r="I76" s="7"/>
      <c r="J76" s="20"/>
      <c r="K76" s="21"/>
      <c r="L76" s="20"/>
    </row>
    <row r="77" spans="1:12" ht="12.75" customHeight="1" x14ac:dyDescent="0.2">
      <c r="B77" s="20"/>
      <c r="C77" s="20"/>
      <c r="D77" s="20"/>
      <c r="E77" s="20"/>
      <c r="I77" s="7"/>
      <c r="J77" s="20"/>
      <c r="K77" s="21"/>
      <c r="L77" s="20"/>
    </row>
    <row r="78" spans="1:12" ht="12.75" customHeight="1" x14ac:dyDescent="0.2">
      <c r="B78" s="20"/>
      <c r="C78" s="20"/>
      <c r="D78" s="20"/>
      <c r="E78" s="20"/>
      <c r="I78" s="7"/>
      <c r="J78" s="20"/>
      <c r="K78" s="21"/>
      <c r="L78" s="20"/>
    </row>
    <row r="79" spans="1:12" ht="12.75" customHeight="1" x14ac:dyDescent="0.2">
      <c r="B79" s="20"/>
      <c r="C79" s="20"/>
      <c r="D79" s="20"/>
      <c r="E79" s="20"/>
      <c r="I79" s="7"/>
      <c r="J79" s="20"/>
      <c r="K79" s="21"/>
      <c r="L79" s="20"/>
    </row>
    <row r="80" spans="1:12" ht="12.75" customHeight="1" x14ac:dyDescent="0.2">
      <c r="B80" s="20"/>
      <c r="C80" s="20"/>
      <c r="D80" s="20"/>
      <c r="E80" s="20"/>
      <c r="I80" s="7"/>
      <c r="J80" s="20"/>
      <c r="K80" s="21"/>
      <c r="L80" s="20"/>
    </row>
    <row r="81" spans="1:12" ht="12.75" customHeight="1" x14ac:dyDescent="0.2">
      <c r="B81" s="20"/>
      <c r="C81" s="20"/>
      <c r="D81" s="20"/>
      <c r="E81" s="20"/>
      <c r="I81" s="7"/>
      <c r="J81" s="20"/>
      <c r="K81" s="21"/>
      <c r="L81" s="20"/>
    </row>
    <row r="82" spans="1:12" ht="12.75" customHeight="1" x14ac:dyDescent="0.2">
      <c r="B82" s="20"/>
      <c r="C82" s="20"/>
      <c r="D82" s="20"/>
      <c r="E82" s="20"/>
      <c r="I82" s="7"/>
      <c r="J82" s="20"/>
      <c r="K82" s="21"/>
      <c r="L82" s="20"/>
    </row>
    <row r="83" spans="1:12" ht="12.75" customHeight="1" x14ac:dyDescent="0.2">
      <c r="B83" s="20"/>
      <c r="C83" s="20"/>
      <c r="D83" s="20"/>
      <c r="E83" s="20"/>
      <c r="I83" s="7"/>
      <c r="J83" s="20"/>
      <c r="K83" s="21"/>
      <c r="L83" s="20"/>
    </row>
    <row r="84" spans="1:12" ht="12.75" customHeight="1" x14ac:dyDescent="0.2">
      <c r="B84" s="20"/>
      <c r="C84" s="20"/>
      <c r="D84" s="20"/>
      <c r="E84" s="20"/>
      <c r="I84" s="7"/>
      <c r="J84" s="20"/>
      <c r="K84" s="21"/>
      <c r="L84" s="20"/>
    </row>
    <row r="85" spans="1:12" ht="12.75" customHeight="1" x14ac:dyDescent="0.2">
      <c r="B85" s="20"/>
      <c r="C85" s="20"/>
      <c r="D85" s="20"/>
      <c r="E85" s="20"/>
      <c r="I85" s="7"/>
      <c r="J85" s="20"/>
      <c r="K85" s="21"/>
      <c r="L85" s="20"/>
    </row>
    <row r="86" spans="1:12" ht="12.75" customHeight="1" x14ac:dyDescent="0.2">
      <c r="B86" s="31"/>
      <c r="C86" s="31"/>
      <c r="D86" s="20"/>
      <c r="E86" s="20"/>
      <c r="I86" s="7"/>
      <c r="J86" s="20"/>
      <c r="K86" s="21"/>
      <c r="L86" s="20"/>
    </row>
    <row r="87" spans="1:12" ht="15" x14ac:dyDescent="0.25">
      <c r="A87" s="33"/>
      <c r="B87" s="15"/>
      <c r="C87" s="15"/>
      <c r="D87" s="31"/>
      <c r="E87" s="31"/>
      <c r="F87" s="31"/>
    </row>
    <row r="88" spans="1:12" s="3" customFormat="1" ht="15" x14ac:dyDescent="0.25">
      <c r="B88" s="16"/>
      <c r="C88" s="16"/>
      <c r="D88" s="15"/>
      <c r="E88" s="15"/>
      <c r="F88" s="34"/>
    </row>
    <row r="89" spans="1:12" ht="58.5" customHeight="1" x14ac:dyDescent="0.2">
      <c r="B89" s="18"/>
      <c r="C89" s="18"/>
      <c r="D89" s="16"/>
      <c r="E89" s="16"/>
      <c r="F89" s="35"/>
    </row>
    <row r="90" spans="1:12" x14ac:dyDescent="0.2">
      <c r="B90" s="18"/>
      <c r="C90" s="18"/>
      <c r="D90" s="18"/>
      <c r="E90" s="18"/>
      <c r="F90" s="36"/>
    </row>
    <row r="91" spans="1:12" x14ac:dyDescent="0.2">
      <c r="B91" s="18"/>
      <c r="C91" s="18"/>
      <c r="D91" s="18"/>
      <c r="E91" s="18"/>
      <c r="F91" s="36"/>
    </row>
    <row r="92" spans="1:12" x14ac:dyDescent="0.2">
      <c r="B92" s="18"/>
      <c r="C92" s="18"/>
      <c r="D92" s="18"/>
      <c r="E92" s="18"/>
      <c r="F92" s="36"/>
    </row>
    <row r="93" spans="1:12" x14ac:dyDescent="0.2">
      <c r="B93" s="18"/>
      <c r="C93" s="18"/>
      <c r="D93" s="18"/>
      <c r="E93" s="18"/>
      <c r="F93" s="36"/>
    </row>
    <row r="94" spans="1:12" x14ac:dyDescent="0.2">
      <c r="B94" s="18"/>
      <c r="C94" s="18"/>
      <c r="D94" s="18"/>
      <c r="E94" s="18"/>
      <c r="F94" s="36"/>
    </row>
    <row r="95" spans="1:12" x14ac:dyDescent="0.2">
      <c r="B95" s="18"/>
      <c r="C95" s="18"/>
      <c r="D95" s="18"/>
      <c r="E95" s="18"/>
      <c r="F95" s="36"/>
    </row>
    <row r="96" spans="1:12" x14ac:dyDescent="0.2">
      <c r="B96" s="17"/>
      <c r="C96" s="17"/>
      <c r="D96" s="18"/>
      <c r="E96" s="18"/>
      <c r="F96" s="36"/>
    </row>
    <row r="97" spans="1:6" ht="30" customHeight="1" x14ac:dyDescent="0.2">
      <c r="B97" s="9"/>
      <c r="C97" s="9"/>
      <c r="D97" s="17"/>
      <c r="E97" s="17"/>
      <c r="F97" s="32"/>
    </row>
    <row r="98" spans="1:6" x14ac:dyDescent="0.2">
      <c r="A98" s="9"/>
      <c r="B98" s="9"/>
      <c r="C98" s="9"/>
      <c r="D98" s="9"/>
      <c r="E98" s="9"/>
      <c r="F98" s="9"/>
    </row>
    <row r="99" spans="1:6" x14ac:dyDescent="0.2">
      <c r="A99" s="9"/>
      <c r="B99" s="9"/>
      <c r="C99" s="9"/>
      <c r="D99" s="9"/>
      <c r="E99" s="9"/>
      <c r="F99" s="9"/>
    </row>
    <row r="100" spans="1:6" x14ac:dyDescent="0.2">
      <c r="A100" s="9"/>
      <c r="B100" s="9"/>
      <c r="C100" s="9"/>
      <c r="D100" s="9"/>
      <c r="E100" s="9"/>
      <c r="F100" s="9"/>
    </row>
    <row r="101" spans="1:6" x14ac:dyDescent="0.2">
      <c r="A101" s="9"/>
      <c r="B101" s="9"/>
      <c r="C101" s="9"/>
      <c r="D101" s="9"/>
      <c r="E101" s="9"/>
      <c r="F101" s="9"/>
    </row>
    <row r="102" spans="1:6" x14ac:dyDescent="0.2">
      <c r="A102" s="9"/>
      <c r="B102" s="9"/>
      <c r="C102" s="9"/>
      <c r="D102" s="9"/>
      <c r="E102" s="9"/>
      <c r="F102" s="9"/>
    </row>
    <row r="103" spans="1:6" x14ac:dyDescent="0.2">
      <c r="A103" s="9"/>
      <c r="B103" s="9"/>
      <c r="C103" s="9"/>
      <c r="D103" s="9"/>
      <c r="E103" s="9"/>
      <c r="F103" s="9"/>
    </row>
    <row r="104" spans="1:6" x14ac:dyDescent="0.2">
      <c r="A104" s="9"/>
      <c r="B104" s="9"/>
      <c r="C104" s="9"/>
      <c r="D104" s="9"/>
      <c r="E104" s="9"/>
      <c r="F104" s="9"/>
    </row>
    <row r="105" spans="1:6" x14ac:dyDescent="0.2">
      <c r="A105" s="9"/>
      <c r="B105" s="9"/>
      <c r="C105" s="9"/>
      <c r="D105" s="9"/>
      <c r="E105" s="9"/>
      <c r="F105" s="9"/>
    </row>
    <row r="106" spans="1:6" x14ac:dyDescent="0.2">
      <c r="A106" s="9"/>
      <c r="B106" s="9"/>
      <c r="C106" s="9"/>
      <c r="D106" s="9"/>
      <c r="E106" s="9"/>
      <c r="F106" s="9"/>
    </row>
    <row r="107" spans="1:6" x14ac:dyDescent="0.2">
      <c r="A107" s="9"/>
      <c r="B107" s="9"/>
      <c r="C107" s="9"/>
      <c r="D107" s="9"/>
      <c r="E107" s="9"/>
      <c r="F107" s="9"/>
    </row>
    <row r="108" spans="1:6" x14ac:dyDescent="0.2">
      <c r="A108" s="9"/>
      <c r="B108" s="9"/>
      <c r="C108" s="9"/>
      <c r="D108" s="9"/>
      <c r="E108" s="9"/>
      <c r="F108" s="9"/>
    </row>
    <row r="109" spans="1:6" x14ac:dyDescent="0.2">
      <c r="A109" s="9"/>
      <c r="B109" s="9"/>
      <c r="C109" s="9"/>
      <c r="D109" s="9"/>
      <c r="E109" s="9"/>
      <c r="F109" s="9"/>
    </row>
    <row r="110" spans="1:6" x14ac:dyDescent="0.2">
      <c r="A110" s="9"/>
      <c r="B110" s="9"/>
      <c r="C110" s="9"/>
      <c r="D110" s="9"/>
      <c r="E110" s="9"/>
      <c r="F110" s="9"/>
    </row>
    <row r="111" spans="1:6" x14ac:dyDescent="0.2">
      <c r="A111" s="9"/>
      <c r="B111" s="9"/>
      <c r="C111" s="9"/>
      <c r="D111" s="9"/>
      <c r="E111" s="9"/>
      <c r="F111" s="9"/>
    </row>
    <row r="112" spans="1:6" x14ac:dyDescent="0.2">
      <c r="A112" s="9"/>
      <c r="B112" s="9"/>
      <c r="C112" s="9"/>
      <c r="D112" s="9"/>
      <c r="E112" s="9"/>
      <c r="F112" s="9"/>
    </row>
    <row r="113" spans="1:6" x14ac:dyDescent="0.2">
      <c r="A113" s="9"/>
      <c r="B113" s="9"/>
      <c r="C113" s="9"/>
      <c r="D113" s="9"/>
      <c r="E113" s="9"/>
      <c r="F113" s="9"/>
    </row>
    <row r="114" spans="1:6" x14ac:dyDescent="0.2">
      <c r="A114" s="9"/>
      <c r="B114" s="9"/>
      <c r="C114" s="9"/>
      <c r="D114" s="9"/>
      <c r="E114" s="9"/>
      <c r="F114" s="9"/>
    </row>
    <row r="115" spans="1:6" x14ac:dyDescent="0.2">
      <c r="A115" s="9"/>
      <c r="B115" s="9"/>
      <c r="C115" s="9"/>
      <c r="D115" s="9"/>
      <c r="E115" s="9"/>
      <c r="F115" s="9"/>
    </row>
    <row r="116" spans="1:6" x14ac:dyDescent="0.2">
      <c r="A116" s="9"/>
      <c r="B116" s="9"/>
      <c r="C116" s="9"/>
      <c r="D116" s="9"/>
      <c r="E116" s="9"/>
      <c r="F116" s="9"/>
    </row>
    <row r="117" spans="1:6" x14ac:dyDescent="0.2">
      <c r="A117" s="9"/>
      <c r="B117" s="9"/>
      <c r="C117" s="9"/>
      <c r="D117" s="9"/>
      <c r="E117" s="9"/>
      <c r="F117" s="9"/>
    </row>
    <row r="118" spans="1:6" x14ac:dyDescent="0.2">
      <c r="A118" s="9"/>
      <c r="B118" s="9"/>
      <c r="C118" s="9"/>
      <c r="D118" s="9"/>
      <c r="E118" s="9"/>
      <c r="F118" s="9"/>
    </row>
    <row r="119" spans="1:6" x14ac:dyDescent="0.2">
      <c r="A119" s="9"/>
      <c r="B119" s="9"/>
      <c r="C119" s="9"/>
      <c r="D119" s="9"/>
      <c r="E119" s="9"/>
      <c r="F119" s="9"/>
    </row>
    <row r="120" spans="1:6" x14ac:dyDescent="0.2">
      <c r="A120" s="9"/>
      <c r="B120" s="9"/>
      <c r="C120" s="9"/>
      <c r="D120" s="9"/>
      <c r="E120" s="9"/>
      <c r="F120" s="9"/>
    </row>
    <row r="121" spans="1:6" x14ac:dyDescent="0.2">
      <c r="A121" s="9"/>
      <c r="B121" s="9"/>
      <c r="C121" s="9"/>
      <c r="D121" s="9"/>
      <c r="E121" s="9"/>
      <c r="F121" s="9"/>
    </row>
    <row r="122" spans="1:6" x14ac:dyDescent="0.2">
      <c r="A122" s="9"/>
      <c r="B122" s="9"/>
      <c r="C122" s="9"/>
      <c r="D122" s="9"/>
      <c r="E122" s="9"/>
      <c r="F122" s="9"/>
    </row>
    <row r="123" spans="1:6" x14ac:dyDescent="0.2">
      <c r="A123" s="9"/>
      <c r="B123" s="9"/>
      <c r="C123" s="9"/>
      <c r="D123" s="9"/>
      <c r="E123" s="9"/>
      <c r="F123" s="9"/>
    </row>
    <row r="124" spans="1:6" x14ac:dyDescent="0.2">
      <c r="A124" s="9"/>
      <c r="B124" s="9"/>
      <c r="C124" s="9"/>
      <c r="D124" s="9"/>
      <c r="E124" s="9"/>
      <c r="F124" s="9"/>
    </row>
    <row r="125" spans="1:6" x14ac:dyDescent="0.2">
      <c r="A125" s="9"/>
      <c r="B125" s="9"/>
      <c r="C125" s="9"/>
      <c r="D125" s="9"/>
      <c r="E125" s="9"/>
      <c r="F125" s="9"/>
    </row>
    <row r="126" spans="1:6" x14ac:dyDescent="0.2">
      <c r="A126" s="9"/>
      <c r="B126" s="9"/>
      <c r="C126" s="9"/>
      <c r="D126" s="9"/>
      <c r="E126" s="9"/>
      <c r="F126" s="9"/>
    </row>
    <row r="127" spans="1:6" x14ac:dyDescent="0.2">
      <c r="A127" s="9"/>
      <c r="B127" s="9"/>
      <c r="C127" s="9"/>
      <c r="D127" s="9"/>
      <c r="E127" s="9"/>
      <c r="F127" s="9"/>
    </row>
    <row r="128" spans="1:6" x14ac:dyDescent="0.2">
      <c r="A128" s="9"/>
      <c r="B128" s="9"/>
      <c r="C128" s="9"/>
      <c r="D128" s="9"/>
      <c r="E128" s="9"/>
      <c r="F128" s="9"/>
    </row>
    <row r="129" spans="1:6" x14ac:dyDescent="0.2">
      <c r="A129" s="9"/>
      <c r="B129" s="9"/>
      <c r="C129" s="9"/>
      <c r="D129" s="9"/>
      <c r="E129" s="9"/>
      <c r="F129" s="9"/>
    </row>
    <row r="130" spans="1:6" x14ac:dyDescent="0.2">
      <c r="A130" s="28"/>
      <c r="B130" s="9"/>
      <c r="C130" s="9"/>
      <c r="D130" s="9"/>
      <c r="E130" s="9"/>
      <c r="F130" s="9"/>
    </row>
    <row r="131" spans="1:6" x14ac:dyDescent="0.2">
      <c r="A131" s="9"/>
      <c r="B131" s="9"/>
      <c r="C131" s="9"/>
      <c r="D131" s="9"/>
      <c r="E131" s="9"/>
      <c r="F131" s="9"/>
    </row>
    <row r="132" spans="1:6" x14ac:dyDescent="0.2">
      <c r="A132" s="9"/>
      <c r="B132" s="9"/>
      <c r="C132" s="9"/>
      <c r="D132" s="9"/>
      <c r="E132" s="9"/>
      <c r="F132" s="9"/>
    </row>
    <row r="133" spans="1:6" x14ac:dyDescent="0.2">
      <c r="A133" s="9"/>
      <c r="B133" s="9"/>
      <c r="C133" s="9"/>
      <c r="D133" s="9"/>
      <c r="E133" s="9"/>
      <c r="F133" s="9"/>
    </row>
    <row r="134" spans="1:6" x14ac:dyDescent="0.2">
      <c r="A134" s="9"/>
      <c r="B134" s="9"/>
      <c r="C134" s="9"/>
      <c r="D134" s="9"/>
      <c r="E134" s="9"/>
      <c r="F134" s="9"/>
    </row>
    <row r="135" spans="1:6" x14ac:dyDescent="0.2">
      <c r="A135" s="9"/>
      <c r="B135" s="9"/>
      <c r="C135" s="9"/>
      <c r="D135" s="9"/>
      <c r="E135" s="9"/>
      <c r="F135" s="9"/>
    </row>
    <row r="136" spans="1:6" x14ac:dyDescent="0.2">
      <c r="A136" s="9"/>
      <c r="B136" s="9"/>
      <c r="C136" s="9"/>
      <c r="D136" s="9"/>
      <c r="E136" s="9"/>
      <c r="F136" s="9"/>
    </row>
    <row r="137" spans="1:6" x14ac:dyDescent="0.2">
      <c r="A137" s="9"/>
      <c r="B137" s="9"/>
      <c r="C137" s="9"/>
      <c r="D137" s="9"/>
      <c r="E137" s="9"/>
      <c r="F137" s="9"/>
    </row>
    <row r="138" spans="1:6" x14ac:dyDescent="0.2">
      <c r="A138" s="9"/>
      <c r="B138" s="9"/>
      <c r="C138" s="9"/>
      <c r="D138" s="9"/>
      <c r="E138" s="9"/>
      <c r="F138" s="9"/>
    </row>
    <row r="139" spans="1:6" x14ac:dyDescent="0.2">
      <c r="A139" s="9"/>
      <c r="B139" s="9"/>
      <c r="C139" s="9"/>
      <c r="D139" s="9"/>
      <c r="E139" s="9"/>
      <c r="F139" s="9"/>
    </row>
    <row r="140" spans="1:6" x14ac:dyDescent="0.2">
      <c r="A140" s="9"/>
      <c r="B140" s="9"/>
      <c r="C140" s="9"/>
      <c r="D140" s="9"/>
      <c r="E140" s="9"/>
      <c r="F140" s="9"/>
    </row>
    <row r="141" spans="1:6" x14ac:dyDescent="0.2">
      <c r="A141" s="9"/>
      <c r="B141" s="9"/>
      <c r="C141" s="9"/>
      <c r="D141" s="9"/>
      <c r="E141" s="9"/>
      <c r="F141" s="9"/>
    </row>
    <row r="142" spans="1:6" x14ac:dyDescent="0.2">
      <c r="A142" s="9"/>
      <c r="B142" s="9"/>
      <c r="C142" s="9"/>
      <c r="D142" s="9"/>
      <c r="E142" s="9"/>
      <c r="F142" s="9"/>
    </row>
    <row r="143" spans="1:6" x14ac:dyDescent="0.2">
      <c r="A143" s="9"/>
      <c r="B143" s="9"/>
      <c r="C143" s="9"/>
      <c r="D143" s="9"/>
      <c r="E143" s="9"/>
      <c r="F143" s="9"/>
    </row>
    <row r="144" spans="1:6" x14ac:dyDescent="0.2">
      <c r="A144" s="9"/>
      <c r="B144" s="9"/>
      <c r="C144" s="9"/>
      <c r="D144" s="9"/>
      <c r="E144" s="9"/>
      <c r="F144" s="9"/>
    </row>
    <row r="145" spans="1:6" x14ac:dyDescent="0.2">
      <c r="A145" s="9"/>
      <c r="B145" s="9"/>
      <c r="C145" s="9"/>
      <c r="D145" s="9"/>
      <c r="E145" s="9"/>
      <c r="F145" s="9"/>
    </row>
    <row r="146" spans="1:6" x14ac:dyDescent="0.2">
      <c r="A146" s="9"/>
      <c r="B146" s="9"/>
      <c r="C146" s="9"/>
      <c r="D146" s="9"/>
      <c r="E146" s="9"/>
      <c r="F146" s="9"/>
    </row>
    <row r="147" spans="1:6" x14ac:dyDescent="0.2">
      <c r="A147" s="9"/>
      <c r="B147" s="9"/>
      <c r="C147" s="9"/>
      <c r="D147" s="9"/>
      <c r="E147" s="9"/>
      <c r="F147" s="9"/>
    </row>
    <row r="148" spans="1:6" x14ac:dyDescent="0.2">
      <c r="A148" s="9"/>
      <c r="B148" s="9"/>
      <c r="C148" s="9"/>
      <c r="D148" s="9"/>
      <c r="E148" s="9"/>
      <c r="F148" s="9"/>
    </row>
    <row r="149" spans="1:6" x14ac:dyDescent="0.2">
      <c r="A149" s="9"/>
      <c r="B149" s="9"/>
      <c r="C149" s="9"/>
      <c r="D149" s="9"/>
      <c r="E149" s="9"/>
      <c r="F149" s="9"/>
    </row>
    <row r="150" spans="1:6" x14ac:dyDescent="0.2">
      <c r="A150" s="9"/>
      <c r="B150" s="9"/>
      <c r="C150" s="9"/>
      <c r="D150" s="9"/>
      <c r="E150" s="9"/>
      <c r="F150" s="9"/>
    </row>
    <row r="151" spans="1:6" x14ac:dyDescent="0.2">
      <c r="A151" s="9"/>
      <c r="B151" s="9"/>
      <c r="C151" s="9"/>
      <c r="D151" s="9"/>
      <c r="E151" s="9"/>
      <c r="F151" s="9"/>
    </row>
    <row r="152" spans="1:6" x14ac:dyDescent="0.2">
      <c r="A152" s="9"/>
      <c r="B152" s="9"/>
      <c r="C152" s="9"/>
      <c r="D152" s="9"/>
      <c r="E152" s="9"/>
      <c r="F152" s="9"/>
    </row>
    <row r="153" spans="1:6" x14ac:dyDescent="0.2">
      <c r="A153" s="9"/>
      <c r="B153" s="9"/>
      <c r="C153" s="9"/>
      <c r="D153" s="9"/>
      <c r="E153" s="9"/>
      <c r="F153" s="9"/>
    </row>
    <row r="154" spans="1:6" x14ac:dyDescent="0.2">
      <c r="A154" s="9"/>
      <c r="B154" s="9"/>
      <c r="C154" s="9"/>
      <c r="D154" s="9"/>
      <c r="E154" s="9"/>
      <c r="F154" s="9"/>
    </row>
    <row r="155" spans="1:6" x14ac:dyDescent="0.2">
      <c r="A155" s="9"/>
      <c r="B155" s="9"/>
      <c r="C155" s="9"/>
      <c r="D155" s="9"/>
      <c r="E155" s="9"/>
      <c r="F155" s="9"/>
    </row>
    <row r="156" spans="1:6" x14ac:dyDescent="0.2">
      <c r="A156" s="9"/>
      <c r="B156" s="9"/>
      <c r="C156" s="9"/>
      <c r="D156" s="9"/>
      <c r="E156" s="9"/>
      <c r="F156" s="9"/>
    </row>
    <row r="157" spans="1:6" x14ac:dyDescent="0.2">
      <c r="A157" s="9"/>
      <c r="B157" s="9"/>
      <c r="C157" s="9"/>
      <c r="D157" s="9"/>
      <c r="E157" s="9"/>
      <c r="F157" s="9"/>
    </row>
    <row r="158" spans="1:6" x14ac:dyDescent="0.2">
      <c r="A158" s="9"/>
      <c r="B158" s="9"/>
      <c r="C158" s="9"/>
      <c r="D158" s="9"/>
      <c r="E158" s="9"/>
      <c r="F158" s="9"/>
    </row>
    <row r="159" spans="1:6" x14ac:dyDescent="0.2">
      <c r="A159" s="9"/>
      <c r="B159" s="9"/>
      <c r="C159" s="9"/>
      <c r="D159" s="9"/>
      <c r="E159" s="9"/>
      <c r="F159" s="9"/>
    </row>
    <row r="160" spans="1:6" x14ac:dyDescent="0.2">
      <c r="A160" s="9"/>
      <c r="B160" s="9"/>
      <c r="C160" s="9"/>
      <c r="D160" s="9"/>
      <c r="E160" s="9"/>
      <c r="F160" s="9"/>
    </row>
    <row r="161" spans="1:6" x14ac:dyDescent="0.2">
      <c r="A161" s="9"/>
      <c r="B161" s="9"/>
      <c r="C161" s="9"/>
      <c r="D161" s="9"/>
      <c r="E161" s="9"/>
      <c r="F161" s="9"/>
    </row>
    <row r="162" spans="1:6" x14ac:dyDescent="0.2">
      <c r="A162" s="9"/>
      <c r="B162" s="9"/>
      <c r="C162" s="9"/>
      <c r="D162" s="9"/>
      <c r="E162" s="9"/>
      <c r="F162" s="9"/>
    </row>
    <row r="163" spans="1:6" x14ac:dyDescent="0.2">
      <c r="A163" s="9"/>
      <c r="B163" s="9"/>
      <c r="C163" s="9"/>
      <c r="D163" s="9"/>
      <c r="E163" s="9"/>
      <c r="F163" s="9"/>
    </row>
    <row r="164" spans="1:6" x14ac:dyDescent="0.2">
      <c r="A164" s="9"/>
      <c r="B164" s="9"/>
      <c r="C164" s="9"/>
      <c r="D164" s="9"/>
      <c r="E164" s="9"/>
      <c r="F164" s="9"/>
    </row>
    <row r="165" spans="1:6" x14ac:dyDescent="0.2">
      <c r="A165" s="9"/>
      <c r="B165" s="9"/>
      <c r="C165" s="9"/>
      <c r="D165" s="9"/>
      <c r="E165" s="9"/>
      <c r="F165" s="9"/>
    </row>
    <row r="166" spans="1:6" x14ac:dyDescent="0.2">
      <c r="A166" s="9"/>
      <c r="B166" s="9"/>
      <c r="C166" s="9"/>
      <c r="D166" s="9"/>
      <c r="E166" s="9"/>
      <c r="F166" s="9"/>
    </row>
    <row r="167" spans="1:6" x14ac:dyDescent="0.2">
      <c r="A167" s="9"/>
      <c r="B167" s="9"/>
      <c r="C167" s="9"/>
      <c r="D167" s="9"/>
      <c r="E167" s="9"/>
      <c r="F167" s="9"/>
    </row>
    <row r="168" spans="1:6" x14ac:dyDescent="0.2">
      <c r="A168" s="9"/>
      <c r="B168" s="9"/>
      <c r="C168" s="9"/>
      <c r="D168" s="9"/>
      <c r="E168" s="9"/>
      <c r="F168" s="9"/>
    </row>
    <row r="169" spans="1:6" x14ac:dyDescent="0.2">
      <c r="A169" s="9"/>
      <c r="B169" s="9"/>
      <c r="C169" s="9"/>
      <c r="D169" s="9"/>
      <c r="E169" s="9"/>
      <c r="F169" s="9"/>
    </row>
    <row r="170" spans="1:6" x14ac:dyDescent="0.2">
      <c r="A170" s="9"/>
      <c r="B170" s="9"/>
      <c r="C170" s="9"/>
      <c r="D170" s="9"/>
      <c r="E170" s="9"/>
      <c r="F170" s="9"/>
    </row>
    <row r="171" spans="1:6" x14ac:dyDescent="0.2">
      <c r="A171" s="9"/>
      <c r="B171" s="9"/>
      <c r="C171" s="9"/>
      <c r="D171" s="9"/>
      <c r="E171" s="9"/>
      <c r="F171" s="9"/>
    </row>
    <row r="172" spans="1:6" x14ac:dyDescent="0.2">
      <c r="A172" s="9"/>
      <c r="B172" s="9"/>
      <c r="C172" s="9"/>
      <c r="D172" s="9"/>
      <c r="E172" s="9"/>
      <c r="F172" s="9"/>
    </row>
    <row r="173" spans="1:6" x14ac:dyDescent="0.2">
      <c r="A173" s="9"/>
      <c r="B173" s="9"/>
      <c r="C173" s="9"/>
      <c r="D173" s="9"/>
      <c r="E173" s="9"/>
      <c r="F173" s="9"/>
    </row>
    <row r="174" spans="1:6" x14ac:dyDescent="0.2">
      <c r="A174" s="9"/>
      <c r="B174" s="9"/>
      <c r="C174" s="9"/>
      <c r="D174" s="9"/>
      <c r="E174" s="9"/>
      <c r="F174" s="9"/>
    </row>
    <row r="175" spans="1:6" x14ac:dyDescent="0.2">
      <c r="A175" s="9"/>
      <c r="B175" s="9"/>
      <c r="C175" s="9"/>
      <c r="D175" s="9"/>
      <c r="E175" s="9"/>
      <c r="F175" s="9"/>
    </row>
    <row r="176" spans="1:6" x14ac:dyDescent="0.2">
      <c r="A176" s="9"/>
      <c r="B176" s="9"/>
      <c r="C176" s="9"/>
      <c r="D176" s="9"/>
      <c r="E176" s="9"/>
      <c r="F176" s="9"/>
    </row>
    <row r="177" spans="1:6" x14ac:dyDescent="0.2">
      <c r="A177" s="9"/>
      <c r="B177" s="9"/>
      <c r="C177" s="9"/>
      <c r="D177" s="9"/>
      <c r="E177" s="9"/>
      <c r="F177" s="9"/>
    </row>
    <row r="178" spans="1:6" x14ac:dyDescent="0.2">
      <c r="A178" s="9"/>
      <c r="B178" s="9"/>
      <c r="C178" s="9"/>
      <c r="D178" s="9"/>
      <c r="E178" s="9"/>
      <c r="F178" s="9"/>
    </row>
    <row r="179" spans="1:6" x14ac:dyDescent="0.2">
      <c r="A179" s="9"/>
      <c r="B179" s="9"/>
      <c r="C179" s="9"/>
      <c r="D179" s="9"/>
      <c r="E179" s="9"/>
      <c r="F179" s="9"/>
    </row>
    <row r="180" spans="1:6" x14ac:dyDescent="0.2">
      <c r="A180" s="9"/>
      <c r="B180" s="9"/>
      <c r="C180" s="9"/>
      <c r="D180" s="9"/>
      <c r="E180" s="9"/>
      <c r="F180" s="9"/>
    </row>
    <row r="181" spans="1:6" x14ac:dyDescent="0.2">
      <c r="A181" s="9"/>
      <c r="B181" s="9"/>
      <c r="C181" s="9"/>
      <c r="D181" s="9"/>
      <c r="E181" s="9"/>
      <c r="F181" s="9"/>
    </row>
    <row r="182" spans="1:6" x14ac:dyDescent="0.2">
      <c r="A182" s="9"/>
      <c r="B182" s="9"/>
      <c r="C182" s="9"/>
      <c r="D182" s="9"/>
      <c r="E182" s="9"/>
      <c r="F182" s="9"/>
    </row>
    <row r="183" spans="1:6" x14ac:dyDescent="0.2">
      <c r="A183" s="9"/>
      <c r="B183" s="9"/>
      <c r="C183" s="9"/>
      <c r="D183" s="9"/>
      <c r="E183" s="9"/>
      <c r="F183" s="9"/>
    </row>
    <row r="184" spans="1:6" x14ac:dyDescent="0.2">
      <c r="A184" s="9"/>
      <c r="B184" s="9"/>
      <c r="C184" s="9"/>
      <c r="D184" s="9"/>
      <c r="E184" s="9"/>
      <c r="F184" s="9"/>
    </row>
    <row r="185" spans="1:6" x14ac:dyDescent="0.2">
      <c r="A185" s="9"/>
      <c r="B185" s="9"/>
      <c r="C185" s="9"/>
      <c r="D185" s="9"/>
      <c r="E185" s="9"/>
      <c r="F185" s="9"/>
    </row>
    <row r="186" spans="1:6" x14ac:dyDescent="0.2">
      <c r="A186" s="9"/>
      <c r="B186" s="9"/>
      <c r="C186" s="9"/>
      <c r="D186" s="9"/>
      <c r="E186" s="9"/>
      <c r="F186" s="9"/>
    </row>
    <row r="187" spans="1:6" x14ac:dyDescent="0.2">
      <c r="A187" s="9"/>
      <c r="B187" s="9"/>
      <c r="C187" s="9"/>
      <c r="D187" s="9"/>
      <c r="E187" s="9"/>
      <c r="F187" s="9"/>
    </row>
    <row r="188" spans="1:6" x14ac:dyDescent="0.2">
      <c r="A188" s="9"/>
      <c r="B188" s="9"/>
      <c r="C188" s="9"/>
      <c r="D188" s="9"/>
      <c r="E188" s="9"/>
      <c r="F188" s="9"/>
    </row>
    <row r="189" spans="1:6" x14ac:dyDescent="0.2">
      <c r="A189" s="9"/>
      <c r="B189" s="9"/>
      <c r="C189" s="9"/>
      <c r="D189" s="9"/>
      <c r="E189" s="9"/>
      <c r="F189" s="9"/>
    </row>
    <row r="190" spans="1:6" x14ac:dyDescent="0.2">
      <c r="A190" s="9"/>
      <c r="B190" s="9"/>
      <c r="C190" s="9"/>
      <c r="D190" s="9"/>
      <c r="E190" s="9"/>
      <c r="F190" s="9"/>
    </row>
    <row r="191" spans="1:6" x14ac:dyDescent="0.2">
      <c r="A191" s="9"/>
      <c r="B191" s="9"/>
      <c r="C191" s="9"/>
      <c r="D191" s="9"/>
      <c r="E191" s="9"/>
      <c r="F191" s="9"/>
    </row>
    <row r="192" spans="1:6" x14ac:dyDescent="0.2">
      <c r="A192" s="9"/>
      <c r="B192" s="9"/>
      <c r="C192" s="9"/>
      <c r="D192" s="9"/>
      <c r="E192" s="9"/>
      <c r="F192" s="9"/>
    </row>
    <row r="193" spans="1:6" x14ac:dyDescent="0.2">
      <c r="A193" s="9"/>
      <c r="B193" s="9"/>
      <c r="C193" s="9"/>
      <c r="D193" s="9"/>
      <c r="E193" s="9"/>
      <c r="F193" s="9"/>
    </row>
    <row r="194" spans="1:6" x14ac:dyDescent="0.2">
      <c r="A194" s="9"/>
      <c r="B194" s="9"/>
      <c r="C194" s="9"/>
      <c r="D194" s="9"/>
      <c r="E194" s="9"/>
      <c r="F194" s="9"/>
    </row>
    <row r="195" spans="1:6" x14ac:dyDescent="0.2">
      <c r="A195" s="9"/>
      <c r="B195" s="9"/>
      <c r="C195" s="9"/>
      <c r="D195" s="9"/>
      <c r="E195" s="9"/>
      <c r="F195" s="9"/>
    </row>
    <row r="196" spans="1:6" x14ac:dyDescent="0.2">
      <c r="A196" s="9"/>
      <c r="B196" s="9"/>
      <c r="C196" s="9"/>
      <c r="D196" s="9"/>
      <c r="E196" s="9"/>
      <c r="F196" s="9"/>
    </row>
    <row r="197" spans="1:6" x14ac:dyDescent="0.2">
      <c r="A197" s="9"/>
      <c r="B197" s="9"/>
      <c r="C197" s="9"/>
      <c r="D197" s="9"/>
      <c r="E197" s="9"/>
      <c r="F197" s="9"/>
    </row>
    <row r="198" spans="1:6" x14ac:dyDescent="0.2">
      <c r="A198" s="9"/>
      <c r="B198" s="9"/>
      <c r="C198" s="9"/>
      <c r="D198" s="9"/>
      <c r="E198" s="9"/>
      <c r="F198" s="9"/>
    </row>
    <row r="199" spans="1:6" x14ac:dyDescent="0.2">
      <c r="A199" s="9"/>
      <c r="B199" s="9"/>
      <c r="C199" s="9"/>
      <c r="D199" s="9"/>
      <c r="E199" s="9"/>
      <c r="F199" s="9"/>
    </row>
    <row r="200" spans="1:6" x14ac:dyDescent="0.2">
      <c r="A200" s="9"/>
      <c r="B200" s="9"/>
      <c r="C200" s="9"/>
      <c r="D200" s="9"/>
      <c r="E200" s="9"/>
      <c r="F200" s="9"/>
    </row>
    <row r="201" spans="1:6" x14ac:dyDescent="0.2">
      <c r="A201" s="9"/>
      <c r="B201" s="9"/>
      <c r="C201" s="9"/>
      <c r="D201" s="9"/>
      <c r="E201" s="9"/>
      <c r="F201" s="9"/>
    </row>
    <row r="202" spans="1:6" x14ac:dyDescent="0.2">
      <c r="A202" s="9"/>
      <c r="B202" s="9"/>
      <c r="C202" s="9"/>
      <c r="D202" s="9"/>
      <c r="E202" s="9"/>
      <c r="F202" s="9"/>
    </row>
    <row r="203" spans="1:6" x14ac:dyDescent="0.2">
      <c r="A203" s="9"/>
      <c r="B203" s="9"/>
      <c r="C203" s="9"/>
      <c r="D203" s="9"/>
      <c r="E203" s="9"/>
      <c r="F203" s="9"/>
    </row>
    <row r="204" spans="1:6" x14ac:dyDescent="0.2">
      <c r="A204" s="9"/>
      <c r="B204" s="9"/>
      <c r="C204" s="9"/>
      <c r="D204" s="9"/>
      <c r="E204" s="9"/>
      <c r="F204" s="9"/>
    </row>
    <row r="205" spans="1:6" x14ac:dyDescent="0.2">
      <c r="A205" s="9"/>
      <c r="B205" s="9"/>
      <c r="C205" s="9"/>
      <c r="D205" s="9"/>
      <c r="E205" s="9"/>
      <c r="F205" s="9"/>
    </row>
    <row r="206" spans="1:6" x14ac:dyDescent="0.2">
      <c r="A206" s="9"/>
      <c r="B206" s="9"/>
      <c r="C206" s="9"/>
      <c r="D206" s="9"/>
      <c r="E206" s="9"/>
      <c r="F206" s="9"/>
    </row>
    <row r="207" spans="1:6" x14ac:dyDescent="0.2">
      <c r="A207" s="9"/>
      <c r="B207" s="9"/>
      <c r="C207" s="9"/>
      <c r="D207" s="9"/>
      <c r="E207" s="9"/>
      <c r="F207" s="9"/>
    </row>
    <row r="208" spans="1:6" x14ac:dyDescent="0.2">
      <c r="A208" s="9"/>
      <c r="B208" s="9"/>
      <c r="C208" s="9"/>
      <c r="D208" s="9"/>
      <c r="E208" s="9"/>
      <c r="F208" s="9"/>
    </row>
    <row r="209" spans="1:6" x14ac:dyDescent="0.2">
      <c r="A209" s="9"/>
      <c r="B209" s="9"/>
      <c r="C209" s="9"/>
      <c r="D209" s="9"/>
      <c r="E209" s="9"/>
      <c r="F209" s="9"/>
    </row>
    <row r="210" spans="1:6" x14ac:dyDescent="0.2">
      <c r="A210" s="9"/>
      <c r="B210" s="9"/>
      <c r="C210" s="9"/>
      <c r="D210" s="9"/>
      <c r="E210" s="9"/>
      <c r="F210" s="9"/>
    </row>
    <row r="211" spans="1:6" x14ac:dyDescent="0.2">
      <c r="A211" s="9"/>
      <c r="B211" s="9"/>
      <c r="C211" s="9"/>
      <c r="D211" s="9"/>
      <c r="E211" s="9"/>
      <c r="F211" s="9"/>
    </row>
    <row r="212" spans="1:6" x14ac:dyDescent="0.2">
      <c r="A212" s="9"/>
      <c r="B212" s="9"/>
      <c r="C212" s="9"/>
      <c r="D212" s="9"/>
      <c r="E212" s="9"/>
      <c r="F212" s="9"/>
    </row>
    <row r="213" spans="1:6" x14ac:dyDescent="0.2">
      <c r="A213" s="9"/>
      <c r="B213" s="9"/>
      <c r="C213" s="9"/>
      <c r="D213" s="9"/>
      <c r="E213" s="9"/>
      <c r="F213" s="9"/>
    </row>
    <row r="214" spans="1:6" x14ac:dyDescent="0.2">
      <c r="A214" s="9"/>
      <c r="B214" s="9"/>
      <c r="C214" s="9"/>
      <c r="D214" s="9"/>
      <c r="E214" s="9"/>
      <c r="F214" s="9"/>
    </row>
    <row r="215" spans="1:6" x14ac:dyDescent="0.2">
      <c r="A215" s="9"/>
      <c r="B215" s="9"/>
      <c r="C215" s="9"/>
      <c r="D215" s="9"/>
      <c r="E215" s="9"/>
      <c r="F215" s="9"/>
    </row>
    <row r="216" spans="1:6" x14ac:dyDescent="0.2">
      <c r="A216" s="9"/>
      <c r="B216" s="9"/>
      <c r="C216" s="9"/>
      <c r="D216" s="9"/>
      <c r="E216" s="9"/>
      <c r="F216" s="9"/>
    </row>
    <row r="217" spans="1:6" x14ac:dyDescent="0.2">
      <c r="A217" s="9"/>
      <c r="B217" s="9"/>
      <c r="C217" s="9"/>
      <c r="D217" s="9"/>
      <c r="E217" s="9"/>
      <c r="F217" s="9"/>
    </row>
    <row r="218" spans="1:6" x14ac:dyDescent="0.2">
      <c r="A218" s="9"/>
      <c r="B218" s="9"/>
      <c r="C218" s="9"/>
      <c r="D218" s="9"/>
      <c r="E218" s="9"/>
      <c r="F218" s="9"/>
    </row>
    <row r="219" spans="1:6" x14ac:dyDescent="0.2">
      <c r="A219" s="9"/>
      <c r="B219" s="9"/>
      <c r="C219" s="9"/>
      <c r="D219" s="9"/>
      <c r="E219" s="9"/>
      <c r="F219" s="9"/>
    </row>
    <row r="220" spans="1:6" x14ac:dyDescent="0.2">
      <c r="A220" s="9"/>
      <c r="B220" s="9"/>
      <c r="C220" s="9"/>
      <c r="D220" s="9"/>
      <c r="E220" s="9"/>
      <c r="F220" s="9"/>
    </row>
    <row r="221" spans="1:6" x14ac:dyDescent="0.2">
      <c r="A221" s="9"/>
      <c r="B221" s="9"/>
      <c r="C221" s="9"/>
      <c r="D221" s="9"/>
      <c r="E221" s="9"/>
      <c r="F221" s="9"/>
    </row>
    <row r="222" spans="1:6" x14ac:dyDescent="0.2">
      <c r="A222" s="9"/>
      <c r="B222" s="9"/>
      <c r="C222" s="9"/>
      <c r="D222" s="9"/>
      <c r="E222" s="9"/>
      <c r="F222" s="9"/>
    </row>
    <row r="223" spans="1:6" x14ac:dyDescent="0.2">
      <c r="A223" s="9"/>
      <c r="B223" s="9"/>
      <c r="C223" s="9"/>
      <c r="D223" s="9"/>
      <c r="E223" s="9"/>
      <c r="F223" s="9"/>
    </row>
    <row r="224" spans="1:6" x14ac:dyDescent="0.2">
      <c r="A224" s="9"/>
      <c r="B224" s="9"/>
      <c r="C224" s="9"/>
      <c r="D224" s="9"/>
      <c r="E224" s="9"/>
      <c r="F224" s="9"/>
    </row>
    <row r="225" spans="1:6" x14ac:dyDescent="0.2">
      <c r="A225" s="9"/>
      <c r="B225" s="9"/>
      <c r="C225" s="9"/>
      <c r="D225" s="9"/>
      <c r="E225" s="9"/>
      <c r="F225" s="9"/>
    </row>
    <row r="226" spans="1:6" x14ac:dyDescent="0.2">
      <c r="A226" s="9"/>
      <c r="B226" s="9"/>
      <c r="C226" s="9"/>
      <c r="D226" s="9"/>
      <c r="E226" s="9"/>
      <c r="F226" s="9"/>
    </row>
    <row r="227" spans="1:6" x14ac:dyDescent="0.2">
      <c r="A227" s="9"/>
      <c r="B227" s="9"/>
      <c r="C227" s="9"/>
      <c r="D227" s="9"/>
      <c r="E227" s="9"/>
      <c r="F227" s="9"/>
    </row>
    <row r="228" spans="1:6" x14ac:dyDescent="0.2">
      <c r="A228" s="9"/>
      <c r="B228" s="9"/>
      <c r="C228" s="9"/>
      <c r="D228" s="9"/>
      <c r="E228" s="9"/>
      <c r="F228" s="9"/>
    </row>
    <row r="229" spans="1:6" x14ac:dyDescent="0.2">
      <c r="A229" s="9"/>
      <c r="B229" s="9"/>
      <c r="C229" s="9"/>
      <c r="D229" s="9"/>
      <c r="E229" s="9"/>
      <c r="F229" s="9"/>
    </row>
    <row r="230" spans="1:6" x14ac:dyDescent="0.2">
      <c r="A230" s="9"/>
      <c r="B230" s="9"/>
      <c r="C230" s="9"/>
      <c r="D230" s="9"/>
      <c r="E230" s="9"/>
      <c r="F230" s="9"/>
    </row>
    <row r="231" spans="1:6" x14ac:dyDescent="0.2">
      <c r="A231" s="9"/>
      <c r="B231" s="9"/>
      <c r="C231" s="9"/>
      <c r="D231" s="9"/>
      <c r="E231" s="9"/>
      <c r="F231" s="9"/>
    </row>
    <row r="232" spans="1:6" x14ac:dyDescent="0.2">
      <c r="A232" s="9"/>
      <c r="B232" s="9"/>
      <c r="C232" s="9"/>
      <c r="D232" s="9"/>
      <c r="E232" s="9"/>
      <c r="F232" s="9"/>
    </row>
    <row r="233" spans="1:6" x14ac:dyDescent="0.2">
      <c r="A233" s="9"/>
      <c r="B233" s="9"/>
      <c r="C233" s="9"/>
      <c r="D233" s="9"/>
      <c r="E233" s="9"/>
      <c r="F233" s="9"/>
    </row>
    <row r="234" spans="1:6" x14ac:dyDescent="0.2">
      <c r="A234" s="9"/>
      <c r="B234" s="9"/>
      <c r="C234" s="9"/>
      <c r="D234" s="9"/>
      <c r="E234" s="9"/>
      <c r="F234" s="9"/>
    </row>
    <row r="235" spans="1:6" x14ac:dyDescent="0.2">
      <c r="A235" s="9"/>
      <c r="B235" s="9"/>
      <c r="C235" s="9"/>
      <c r="D235" s="9"/>
      <c r="E235" s="9"/>
      <c r="F235" s="9"/>
    </row>
    <row r="236" spans="1:6" x14ac:dyDescent="0.2">
      <c r="A236" s="9"/>
      <c r="B236" s="9"/>
      <c r="C236" s="9"/>
      <c r="D236" s="9"/>
      <c r="E236" s="9"/>
      <c r="F236" s="9"/>
    </row>
    <row r="237" spans="1:6" x14ac:dyDescent="0.2">
      <c r="A237" s="9"/>
      <c r="B237" s="9"/>
      <c r="C237" s="9"/>
      <c r="D237" s="9"/>
      <c r="E237" s="9"/>
      <c r="F237" s="9"/>
    </row>
    <row r="238" spans="1:6" x14ac:dyDescent="0.2">
      <c r="A238" s="9"/>
      <c r="B238" s="9"/>
      <c r="C238" s="9"/>
      <c r="D238" s="9"/>
      <c r="E238" s="9"/>
      <c r="F238" s="9"/>
    </row>
    <row r="239" spans="1:6" x14ac:dyDescent="0.2">
      <c r="A239" s="9"/>
      <c r="B239" s="9"/>
      <c r="C239" s="9"/>
      <c r="D239" s="9"/>
      <c r="E239" s="9"/>
      <c r="F239" s="9"/>
    </row>
    <row r="240" spans="1:6" x14ac:dyDescent="0.2">
      <c r="A240" s="9"/>
      <c r="B240" s="9"/>
      <c r="C240" s="9"/>
      <c r="D240" s="9"/>
      <c r="E240" s="9"/>
      <c r="F240" s="9"/>
    </row>
    <row r="241" spans="1:6" x14ac:dyDescent="0.2">
      <c r="A241" s="9"/>
      <c r="B241" s="9"/>
      <c r="C241" s="9"/>
      <c r="D241" s="9"/>
      <c r="E241" s="9"/>
      <c r="F241" s="9"/>
    </row>
    <row r="242" spans="1:6" x14ac:dyDescent="0.2">
      <c r="A242" s="9"/>
      <c r="B242" s="9"/>
      <c r="C242" s="9"/>
      <c r="D242" s="9"/>
      <c r="E242" s="9"/>
      <c r="F242" s="9"/>
    </row>
    <row r="243" spans="1:6" x14ac:dyDescent="0.2">
      <c r="A243" s="9"/>
      <c r="B243" s="9"/>
      <c r="C243" s="9"/>
      <c r="D243" s="9"/>
      <c r="E243" s="9"/>
      <c r="F243" s="9"/>
    </row>
    <row r="244" spans="1:6" x14ac:dyDescent="0.2">
      <c r="A244" s="9"/>
      <c r="B244" s="9"/>
      <c r="C244" s="9"/>
      <c r="D244" s="9"/>
      <c r="E244" s="9"/>
      <c r="F244" s="9"/>
    </row>
    <row r="245" spans="1:6" x14ac:dyDescent="0.2">
      <c r="A245" s="9"/>
      <c r="B245" s="9"/>
      <c r="C245" s="9"/>
      <c r="D245" s="9"/>
      <c r="E245" s="9"/>
      <c r="F245" s="9"/>
    </row>
    <row r="246" spans="1:6" x14ac:dyDescent="0.2">
      <c r="A246" s="9"/>
      <c r="B246" s="9"/>
      <c r="C246" s="9"/>
      <c r="D246" s="9"/>
      <c r="E246" s="9"/>
      <c r="F246" s="9"/>
    </row>
    <row r="247" spans="1:6" x14ac:dyDescent="0.2">
      <c r="A247" s="9"/>
      <c r="B247" s="9"/>
      <c r="C247" s="9"/>
      <c r="D247" s="9"/>
      <c r="E247" s="9"/>
      <c r="F247" s="9"/>
    </row>
    <row r="248" spans="1:6" x14ac:dyDescent="0.2">
      <c r="A248" s="9"/>
      <c r="B248" s="9"/>
      <c r="C248" s="9"/>
      <c r="D248" s="9"/>
      <c r="E248" s="9"/>
      <c r="F248" s="9"/>
    </row>
    <row r="249" spans="1:6" x14ac:dyDescent="0.2">
      <c r="A249" s="9"/>
      <c r="B249" s="9"/>
      <c r="C249" s="9"/>
      <c r="D249" s="9"/>
      <c r="E249" s="9"/>
      <c r="F249" s="9"/>
    </row>
    <row r="250" spans="1:6" x14ac:dyDescent="0.2">
      <c r="A250" s="9"/>
      <c r="B250" s="9"/>
      <c r="C250" s="9"/>
      <c r="D250" s="9"/>
      <c r="E250" s="9"/>
      <c r="F250" s="9"/>
    </row>
    <row r="251" spans="1:6" x14ac:dyDescent="0.2">
      <c r="A251" s="9"/>
      <c r="B251" s="9"/>
      <c r="C251" s="9"/>
      <c r="D251" s="9"/>
      <c r="E251" s="9"/>
      <c r="F251" s="9"/>
    </row>
    <row r="252" spans="1:6" x14ac:dyDescent="0.2">
      <c r="A252" s="9"/>
      <c r="B252" s="9"/>
      <c r="C252" s="9"/>
      <c r="D252" s="9"/>
      <c r="E252" s="9"/>
      <c r="F252" s="9"/>
    </row>
    <row r="253" spans="1:6" x14ac:dyDescent="0.2">
      <c r="A253" s="9"/>
      <c r="B253" s="9"/>
      <c r="C253" s="9"/>
      <c r="D253" s="9"/>
      <c r="E253" s="9"/>
      <c r="F253" s="9"/>
    </row>
    <row r="254" spans="1:6" x14ac:dyDescent="0.2">
      <c r="A254" s="9"/>
      <c r="B254" s="9"/>
      <c r="C254" s="9"/>
      <c r="D254" s="9"/>
      <c r="E254" s="9"/>
      <c r="F254" s="9"/>
    </row>
    <row r="255" spans="1:6" x14ac:dyDescent="0.2">
      <c r="A255" s="9"/>
      <c r="B255" s="9"/>
      <c r="C255" s="9"/>
      <c r="D255" s="9"/>
      <c r="E255" s="9"/>
      <c r="F255" s="9"/>
    </row>
    <row r="256" spans="1:6" x14ac:dyDescent="0.2">
      <c r="A256" s="9"/>
      <c r="B256" s="9"/>
      <c r="C256" s="9"/>
      <c r="D256" s="9"/>
      <c r="E256" s="9"/>
      <c r="F256" s="9"/>
    </row>
    <row r="257" spans="1:6" x14ac:dyDescent="0.2">
      <c r="A257" s="9"/>
      <c r="B257" s="9"/>
      <c r="C257" s="9"/>
      <c r="D257" s="9"/>
      <c r="E257" s="9"/>
      <c r="F257" s="9"/>
    </row>
    <row r="258" spans="1:6" x14ac:dyDescent="0.2">
      <c r="A258" s="9"/>
      <c r="B258" s="9"/>
      <c r="C258" s="9"/>
      <c r="D258" s="9"/>
      <c r="E258" s="9"/>
      <c r="F258" s="9"/>
    </row>
    <row r="259" spans="1:6" x14ac:dyDescent="0.2">
      <c r="A259" s="9"/>
      <c r="B259" s="9"/>
      <c r="C259" s="9"/>
      <c r="D259" s="9"/>
      <c r="E259" s="9"/>
      <c r="F259" s="9"/>
    </row>
    <row r="260" spans="1:6" x14ac:dyDescent="0.2">
      <c r="A260" s="9"/>
      <c r="B260" s="9"/>
      <c r="C260" s="9"/>
      <c r="D260" s="9"/>
      <c r="E260" s="9"/>
      <c r="F260" s="9"/>
    </row>
    <row r="261" spans="1:6" x14ac:dyDescent="0.2">
      <c r="A261" s="9"/>
      <c r="B261" s="9"/>
      <c r="C261" s="9"/>
      <c r="D261" s="9"/>
      <c r="E261" s="9"/>
      <c r="F261" s="9"/>
    </row>
    <row r="262" spans="1:6" x14ac:dyDescent="0.2">
      <c r="A262" s="9"/>
      <c r="B262" s="9"/>
      <c r="C262" s="9"/>
      <c r="D262" s="9"/>
      <c r="E262" s="9"/>
      <c r="F262" s="9"/>
    </row>
    <row r="263" spans="1:6" x14ac:dyDescent="0.2">
      <c r="A263" s="9"/>
      <c r="B263" s="9"/>
      <c r="C263" s="9"/>
      <c r="D263" s="9"/>
      <c r="E263" s="9"/>
      <c r="F263" s="9"/>
    </row>
    <row r="264" spans="1:6" x14ac:dyDescent="0.2">
      <c r="A264" s="9"/>
      <c r="B264" s="9"/>
      <c r="C264" s="9"/>
      <c r="D264" s="9"/>
      <c r="E264" s="9"/>
      <c r="F264" s="9"/>
    </row>
    <row r="265" spans="1:6" x14ac:dyDescent="0.2">
      <c r="A265" s="9"/>
      <c r="B265" s="9"/>
      <c r="C265" s="9"/>
      <c r="D265" s="9"/>
      <c r="E265" s="9"/>
      <c r="F265" s="9"/>
    </row>
    <row r="266" spans="1:6" x14ac:dyDescent="0.2">
      <c r="A266" s="9"/>
      <c r="B266" s="9"/>
      <c r="C266" s="9"/>
      <c r="D266" s="9"/>
      <c r="E266" s="9"/>
      <c r="F266" s="9"/>
    </row>
    <row r="267" spans="1:6" x14ac:dyDescent="0.2">
      <c r="A267" s="9"/>
      <c r="B267" s="9"/>
      <c r="C267" s="9"/>
      <c r="D267" s="9"/>
      <c r="E267" s="9"/>
      <c r="F267" s="9"/>
    </row>
    <row r="268" spans="1:6" x14ac:dyDescent="0.2">
      <c r="A268" s="9"/>
      <c r="B268" s="9"/>
      <c r="C268" s="9"/>
      <c r="D268" s="9"/>
      <c r="E268" s="9"/>
      <c r="F268" s="9"/>
    </row>
    <row r="269" spans="1:6" x14ac:dyDescent="0.2">
      <c r="A269" s="9"/>
      <c r="B269" s="9"/>
      <c r="C269" s="9"/>
      <c r="D269" s="9"/>
      <c r="E269" s="9"/>
      <c r="F269" s="9"/>
    </row>
    <row r="270" spans="1:6" x14ac:dyDescent="0.2">
      <c r="A270" s="9"/>
      <c r="B270" s="9"/>
      <c r="C270" s="9"/>
      <c r="D270" s="9"/>
      <c r="E270" s="9"/>
      <c r="F270" s="9"/>
    </row>
    <row r="271" spans="1:6" x14ac:dyDescent="0.2">
      <c r="A271" s="9"/>
      <c r="B271" s="9"/>
      <c r="C271" s="9"/>
      <c r="D271" s="9"/>
      <c r="E271" s="9"/>
      <c r="F271" s="9"/>
    </row>
    <row r="272" spans="1:6" x14ac:dyDescent="0.2">
      <c r="A272" s="9"/>
      <c r="B272" s="9"/>
      <c r="C272" s="9"/>
      <c r="D272" s="9"/>
      <c r="E272" s="9"/>
      <c r="F272" s="9"/>
    </row>
    <row r="273" spans="1:6" x14ac:dyDescent="0.2">
      <c r="A273" s="9"/>
      <c r="B273" s="9"/>
      <c r="C273" s="9"/>
      <c r="D273" s="9"/>
      <c r="E273" s="9"/>
      <c r="F273" s="9"/>
    </row>
    <row r="274" spans="1:6" x14ac:dyDescent="0.2">
      <c r="A274" s="9"/>
      <c r="B274" s="9"/>
      <c r="C274" s="9"/>
      <c r="D274" s="9"/>
      <c r="E274" s="9"/>
      <c r="F274" s="9"/>
    </row>
    <row r="275" spans="1:6" x14ac:dyDescent="0.2">
      <c r="A275" s="9"/>
      <c r="B275" s="9"/>
      <c r="C275" s="9"/>
      <c r="D275" s="9"/>
      <c r="E275" s="9"/>
      <c r="F275" s="9"/>
    </row>
    <row r="276" spans="1:6" x14ac:dyDescent="0.2">
      <c r="A276" s="9"/>
      <c r="B276" s="9"/>
      <c r="C276" s="9"/>
      <c r="D276" s="9"/>
      <c r="E276" s="9"/>
      <c r="F276" s="9"/>
    </row>
    <row r="277" spans="1:6" x14ac:dyDescent="0.2">
      <c r="A277" s="9"/>
      <c r="B277" s="9"/>
      <c r="C277" s="9"/>
      <c r="D277" s="9"/>
      <c r="E277" s="9"/>
      <c r="F277" s="9"/>
    </row>
    <row r="278" spans="1:6" x14ac:dyDescent="0.2">
      <c r="A278" s="9"/>
      <c r="B278" s="9"/>
      <c r="C278" s="9"/>
      <c r="D278" s="9"/>
      <c r="E278" s="9"/>
      <c r="F278" s="9"/>
    </row>
    <row r="279" spans="1:6" x14ac:dyDescent="0.2">
      <c r="A279" s="9"/>
      <c r="B279" s="9"/>
      <c r="C279" s="9"/>
      <c r="D279" s="9"/>
      <c r="E279" s="9"/>
      <c r="F279" s="9"/>
    </row>
    <row r="280" spans="1:6" x14ac:dyDescent="0.2">
      <c r="A280" s="9"/>
      <c r="B280" s="9"/>
      <c r="C280" s="9"/>
      <c r="D280" s="9"/>
      <c r="E280" s="9"/>
      <c r="F280" s="9"/>
    </row>
    <row r="281" spans="1:6" x14ac:dyDescent="0.2">
      <c r="A281" s="9"/>
      <c r="B281" s="9"/>
      <c r="C281" s="9"/>
      <c r="D281" s="9"/>
      <c r="E281" s="9"/>
      <c r="F281" s="9"/>
    </row>
    <row r="282" spans="1:6" x14ac:dyDescent="0.2">
      <c r="A282" s="9"/>
      <c r="B282" s="9"/>
      <c r="C282" s="9"/>
      <c r="D282" s="9"/>
      <c r="E282" s="9"/>
      <c r="F282" s="9"/>
    </row>
    <row r="283" spans="1:6" x14ac:dyDescent="0.2">
      <c r="A283" s="9"/>
      <c r="B283" s="9"/>
      <c r="C283" s="9"/>
      <c r="D283" s="9"/>
      <c r="E283" s="9"/>
      <c r="F283" s="9"/>
    </row>
    <row r="284" spans="1:6" x14ac:dyDescent="0.2">
      <c r="A284" s="9"/>
      <c r="B284" s="9"/>
      <c r="C284" s="9"/>
      <c r="D284" s="9"/>
      <c r="E284" s="9"/>
      <c r="F284" s="9"/>
    </row>
    <row r="285" spans="1:6" x14ac:dyDescent="0.2">
      <c r="A285" s="9"/>
      <c r="B285" s="9"/>
      <c r="C285" s="9"/>
      <c r="D285" s="9"/>
      <c r="E285" s="9"/>
      <c r="F285" s="9"/>
    </row>
    <row r="286" spans="1:6" x14ac:dyDescent="0.2">
      <c r="A286" s="9"/>
      <c r="B286" s="9"/>
      <c r="C286" s="9"/>
      <c r="D286" s="9"/>
      <c r="E286" s="9"/>
      <c r="F286" s="9"/>
    </row>
    <row r="287" spans="1:6" x14ac:dyDescent="0.2">
      <c r="A287" s="9"/>
      <c r="B287" s="9"/>
      <c r="C287" s="9"/>
      <c r="D287" s="9"/>
      <c r="E287" s="9"/>
      <c r="F287" s="9"/>
    </row>
    <row r="288" spans="1:6" x14ac:dyDescent="0.2">
      <c r="A288" s="9"/>
      <c r="B288" s="9"/>
      <c r="C288" s="9"/>
      <c r="D288" s="9"/>
      <c r="E288" s="9"/>
      <c r="F288" s="9"/>
    </row>
    <row r="289" spans="1:6" x14ac:dyDescent="0.2">
      <c r="A289" s="9"/>
      <c r="B289" s="9"/>
      <c r="C289" s="9"/>
      <c r="D289" s="9"/>
      <c r="E289" s="9"/>
      <c r="F289" s="9"/>
    </row>
    <row r="290" spans="1:6" x14ac:dyDescent="0.2">
      <c r="A290" s="9"/>
      <c r="B290" s="9"/>
      <c r="C290" s="9"/>
      <c r="D290" s="9"/>
      <c r="E290" s="9"/>
      <c r="F290" s="9"/>
    </row>
    <row r="291" spans="1:6" x14ac:dyDescent="0.2">
      <c r="A291" s="9"/>
      <c r="B291" s="9"/>
      <c r="C291" s="9"/>
      <c r="D291" s="9"/>
      <c r="E291" s="9"/>
      <c r="F291" s="9"/>
    </row>
    <row r="292" spans="1:6" x14ac:dyDescent="0.2">
      <c r="A292" s="9"/>
      <c r="B292" s="9"/>
      <c r="C292" s="9"/>
      <c r="D292" s="9"/>
      <c r="E292" s="9"/>
      <c r="F292" s="9"/>
    </row>
    <row r="293" spans="1:6" x14ac:dyDescent="0.2">
      <c r="A293" s="9"/>
      <c r="B293" s="9"/>
      <c r="C293" s="9"/>
      <c r="D293" s="9"/>
      <c r="E293" s="9"/>
      <c r="F293" s="9"/>
    </row>
    <row r="294" spans="1:6" x14ac:dyDescent="0.2">
      <c r="A294" s="9"/>
      <c r="B294" s="9"/>
      <c r="C294" s="9"/>
      <c r="D294" s="9"/>
      <c r="E294" s="9"/>
      <c r="F294" s="9"/>
    </row>
    <row r="295" spans="1:6" x14ac:dyDescent="0.2">
      <c r="A295" s="9"/>
      <c r="B295" s="9"/>
      <c r="C295" s="9"/>
      <c r="D295" s="9"/>
      <c r="E295" s="9"/>
      <c r="F295" s="9"/>
    </row>
    <row r="296" spans="1:6" x14ac:dyDescent="0.2">
      <c r="A296" s="9"/>
      <c r="B296" s="9"/>
      <c r="C296" s="9"/>
      <c r="D296" s="9"/>
      <c r="E296" s="9"/>
      <c r="F296" s="9"/>
    </row>
    <row r="297" spans="1:6" x14ac:dyDescent="0.2">
      <c r="A297" s="9"/>
      <c r="B297" s="9"/>
      <c r="C297" s="9"/>
      <c r="D297" s="9"/>
      <c r="E297" s="9"/>
      <c r="F297" s="9"/>
    </row>
    <row r="298" spans="1:6" x14ac:dyDescent="0.2">
      <c r="A298" s="9"/>
      <c r="B298" s="9"/>
      <c r="C298" s="9"/>
      <c r="D298" s="9"/>
      <c r="E298" s="9"/>
      <c r="F298" s="9"/>
    </row>
    <row r="299" spans="1:6" x14ac:dyDescent="0.2">
      <c r="A299" s="9"/>
      <c r="B299" s="9"/>
      <c r="C299" s="9"/>
      <c r="D299" s="9"/>
      <c r="E299" s="9"/>
      <c r="F299" s="9"/>
    </row>
    <row r="300" spans="1:6" x14ac:dyDescent="0.2">
      <c r="A300" s="9"/>
      <c r="D300" s="9"/>
      <c r="E300" s="9"/>
      <c r="F300" s="9"/>
    </row>
  </sheetData>
  <phoneticPr fontId="5" type="noConversion"/>
  <pageMargins left="0.5" right="0.32" top="0.26" bottom="0.4" header="0.24" footer="0.18"/>
  <pageSetup paperSize="9" scale="81" orientation="portrait" r:id="rId1"/>
  <headerFooter alignWithMargins="0">
    <oddFooter>&amp;L&amp;9&amp;Z&amp;F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
  <sheetViews>
    <sheetView workbookViewId="0"/>
  </sheetViews>
  <sheetFormatPr defaultRowHeight="12.75" x14ac:dyDescent="0.2"/>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3:N27"/>
  <sheetViews>
    <sheetView zoomScaleNormal="100" workbookViewId="0">
      <selection activeCell="F32" sqref="F32"/>
    </sheetView>
  </sheetViews>
  <sheetFormatPr defaultRowHeight="12.75" x14ac:dyDescent="0.2"/>
  <cols>
    <col min="1" max="1" width="4.42578125" customWidth="1"/>
    <col min="10" max="10" width="4.5703125" customWidth="1"/>
    <col min="11" max="11" width="12.7109375" style="8" customWidth="1"/>
    <col min="12" max="13" width="10.28515625" customWidth="1"/>
  </cols>
  <sheetData>
    <row r="3" spans="2:13" ht="15.75" x14ac:dyDescent="0.25">
      <c r="B3" s="281" t="s">
        <v>256</v>
      </c>
    </row>
    <row r="5" spans="2:13" ht="15" x14ac:dyDescent="0.25">
      <c r="B5" s="170" t="s">
        <v>255</v>
      </c>
      <c r="L5" s="266" t="s">
        <v>245</v>
      </c>
    </row>
    <row r="6" spans="2:13" x14ac:dyDescent="0.2">
      <c r="L6" s="229" t="s">
        <v>246</v>
      </c>
      <c r="M6" s="230"/>
    </row>
    <row r="7" spans="2:13" ht="30" x14ac:dyDescent="0.2">
      <c r="B7" s="171" t="s">
        <v>161</v>
      </c>
      <c r="C7" s="171" t="s">
        <v>162</v>
      </c>
      <c r="D7" s="171" t="s">
        <v>163</v>
      </c>
      <c r="E7" s="171" t="s">
        <v>164</v>
      </c>
      <c r="F7" s="171" t="s">
        <v>165</v>
      </c>
      <c r="G7" s="171" t="s">
        <v>166</v>
      </c>
      <c r="H7" s="171" t="s">
        <v>167</v>
      </c>
      <c r="I7" s="171" t="s">
        <v>168</v>
      </c>
      <c r="J7" s="272"/>
      <c r="K7" s="231" t="s">
        <v>162</v>
      </c>
      <c r="L7" s="231" t="s">
        <v>166</v>
      </c>
      <c r="M7" s="231" t="s">
        <v>168</v>
      </c>
    </row>
    <row r="8" spans="2:13" ht="15" x14ac:dyDescent="0.25">
      <c r="B8" s="172">
        <v>0</v>
      </c>
      <c r="C8" s="173" t="s">
        <v>169</v>
      </c>
      <c r="D8" s="172">
        <v>66</v>
      </c>
      <c r="E8" s="172">
        <v>12</v>
      </c>
      <c r="F8" s="172">
        <v>14</v>
      </c>
      <c r="G8" s="174">
        <v>18375</v>
      </c>
      <c r="H8" s="175">
        <f t="shared" ref="H8:H19" si="0">AVERAGE(G8,I8)</f>
        <v>18516</v>
      </c>
      <c r="I8" s="174">
        <v>18657</v>
      </c>
      <c r="J8" s="174"/>
      <c r="K8" s="172" t="s">
        <v>169</v>
      </c>
      <c r="L8" s="228">
        <v>19914</v>
      </c>
      <c r="M8" s="228">
        <v>20007</v>
      </c>
    </row>
    <row r="9" spans="2:13" ht="15" x14ac:dyDescent="0.25">
      <c r="B9" s="172">
        <v>98</v>
      </c>
      <c r="C9" s="173" t="s">
        <v>170</v>
      </c>
      <c r="D9" s="172">
        <v>76</v>
      </c>
      <c r="E9" s="172">
        <v>14</v>
      </c>
      <c r="F9" s="172">
        <v>16</v>
      </c>
      <c r="G9" s="174">
        <v>18657</v>
      </c>
      <c r="H9" s="175">
        <f t="shared" si="0"/>
        <v>18969</v>
      </c>
      <c r="I9" s="174">
        <v>19281</v>
      </c>
      <c r="J9" s="174"/>
      <c r="K9" s="172" t="s">
        <v>170</v>
      </c>
      <c r="L9" s="228">
        <v>20007</v>
      </c>
      <c r="M9" s="228">
        <v>20181</v>
      </c>
    </row>
    <row r="10" spans="2:13" ht="15" x14ac:dyDescent="0.25">
      <c r="B10" s="172">
        <v>114</v>
      </c>
      <c r="C10" s="173" t="s">
        <v>171</v>
      </c>
      <c r="D10" s="172">
        <v>87</v>
      </c>
      <c r="E10" s="172">
        <v>15</v>
      </c>
      <c r="F10" s="172">
        <v>19</v>
      </c>
      <c r="G10" s="174">
        <v>18936</v>
      </c>
      <c r="H10" s="175">
        <f t="shared" si="0"/>
        <v>19767</v>
      </c>
      <c r="I10" s="174">
        <v>20598</v>
      </c>
      <c r="J10" s="174"/>
      <c r="K10" s="172" t="s">
        <v>171</v>
      </c>
      <c r="L10" s="228">
        <v>20136</v>
      </c>
      <c r="M10" s="228">
        <v>21198</v>
      </c>
    </row>
    <row r="11" spans="2:13" ht="15" x14ac:dyDescent="0.25">
      <c r="B11" s="172">
        <v>135</v>
      </c>
      <c r="C11" s="173" t="s">
        <v>172</v>
      </c>
      <c r="D11" s="172">
        <v>100</v>
      </c>
      <c r="E11" s="172">
        <v>18</v>
      </c>
      <c r="F11" s="172">
        <v>21</v>
      </c>
      <c r="G11" s="174">
        <v>19917</v>
      </c>
      <c r="H11" s="175">
        <f t="shared" si="0"/>
        <v>20950.5</v>
      </c>
      <c r="I11" s="174">
        <v>21984</v>
      </c>
      <c r="J11" s="174"/>
      <c r="K11" s="172" t="s">
        <v>172</v>
      </c>
      <c r="L11" s="228">
        <v>20667</v>
      </c>
      <c r="M11" s="228">
        <v>22425</v>
      </c>
    </row>
    <row r="12" spans="2:13" ht="15" x14ac:dyDescent="0.25">
      <c r="B12" s="172">
        <v>161</v>
      </c>
      <c r="C12" s="173" t="s">
        <v>173</v>
      </c>
      <c r="D12" s="172">
        <v>115</v>
      </c>
      <c r="E12" s="172">
        <v>20</v>
      </c>
      <c r="F12" s="172">
        <v>24</v>
      </c>
      <c r="G12" s="174">
        <v>21276</v>
      </c>
      <c r="H12" s="175">
        <f t="shared" si="0"/>
        <v>22539</v>
      </c>
      <c r="I12" s="174">
        <v>23802</v>
      </c>
      <c r="J12" s="174"/>
      <c r="K12" s="172" t="s">
        <v>173</v>
      </c>
      <c r="L12" s="228">
        <f>G12*102/100</f>
        <v>21701.52</v>
      </c>
      <c r="M12" s="228">
        <v>24279</v>
      </c>
    </row>
    <row r="13" spans="2:13" ht="15" x14ac:dyDescent="0.25">
      <c r="B13" s="172">
        <v>192</v>
      </c>
      <c r="C13" s="173" t="s">
        <v>174</v>
      </c>
      <c r="D13" s="172">
        <v>132</v>
      </c>
      <c r="E13" s="172">
        <v>24</v>
      </c>
      <c r="F13" s="172">
        <v>28</v>
      </c>
      <c r="G13" s="174">
        <v>23802</v>
      </c>
      <c r="H13" s="175">
        <f t="shared" si="0"/>
        <v>25303.5</v>
      </c>
      <c r="I13" s="174">
        <v>26805</v>
      </c>
      <c r="J13" s="174"/>
      <c r="K13" s="172" t="s">
        <v>174</v>
      </c>
      <c r="L13" s="228">
        <v>24279</v>
      </c>
      <c r="M13" s="228">
        <v>27342</v>
      </c>
    </row>
    <row r="14" spans="2:13" ht="15" x14ac:dyDescent="0.25">
      <c r="B14" s="172">
        <v>228</v>
      </c>
      <c r="C14" s="173" t="s">
        <v>175</v>
      </c>
      <c r="D14" s="172">
        <v>152</v>
      </c>
      <c r="E14" s="172">
        <v>28</v>
      </c>
      <c r="F14" s="172">
        <v>32</v>
      </c>
      <c r="G14" s="174">
        <v>26805</v>
      </c>
      <c r="H14" s="175">
        <f t="shared" si="0"/>
        <v>28564.5</v>
      </c>
      <c r="I14" s="174">
        <v>30324</v>
      </c>
      <c r="J14" s="174"/>
      <c r="K14" s="172" t="s">
        <v>175</v>
      </c>
      <c r="L14" s="228">
        <v>27342</v>
      </c>
      <c r="M14" s="228">
        <v>30930</v>
      </c>
    </row>
    <row r="15" spans="2:13" ht="15" x14ac:dyDescent="0.25">
      <c r="B15" s="172">
        <v>269</v>
      </c>
      <c r="C15" s="173" t="s">
        <v>176</v>
      </c>
      <c r="D15" s="172">
        <v>175</v>
      </c>
      <c r="E15" s="172">
        <v>31</v>
      </c>
      <c r="F15" s="172">
        <v>35</v>
      </c>
      <c r="G15" s="174">
        <v>29517</v>
      </c>
      <c r="H15" s="175">
        <f t="shared" si="0"/>
        <v>31072.5</v>
      </c>
      <c r="I15" s="174">
        <v>32628</v>
      </c>
      <c r="J15" s="174"/>
      <c r="K15" s="172" t="s">
        <v>176</v>
      </c>
      <c r="L15" s="228">
        <v>30108</v>
      </c>
      <c r="M15" s="228">
        <v>33282</v>
      </c>
    </row>
    <row r="16" spans="2:13" ht="15" x14ac:dyDescent="0.25">
      <c r="B16" s="172">
        <v>314</v>
      </c>
      <c r="C16" s="173" t="s">
        <v>177</v>
      </c>
      <c r="D16" s="172">
        <v>200</v>
      </c>
      <c r="E16" s="172">
        <v>35</v>
      </c>
      <c r="F16" s="172">
        <v>39</v>
      </c>
      <c r="G16" s="174">
        <v>32628</v>
      </c>
      <c r="H16" s="175">
        <f t="shared" si="0"/>
        <v>34500</v>
      </c>
      <c r="I16" s="174">
        <v>36372</v>
      </c>
      <c r="J16" s="174"/>
      <c r="K16" s="172" t="s">
        <v>177</v>
      </c>
      <c r="L16" s="228">
        <v>33282</v>
      </c>
      <c r="M16" s="228">
        <v>37098</v>
      </c>
    </row>
    <row r="17" spans="2:14" ht="15" x14ac:dyDescent="0.25">
      <c r="B17" s="172">
        <v>371</v>
      </c>
      <c r="C17" s="173" t="s">
        <v>178</v>
      </c>
      <c r="D17" s="172">
        <v>230</v>
      </c>
      <c r="E17" s="172">
        <v>40</v>
      </c>
      <c r="F17" s="172">
        <v>45</v>
      </c>
      <c r="G17" s="174">
        <v>37293</v>
      </c>
      <c r="H17" s="175">
        <f t="shared" si="0"/>
        <v>39595.5</v>
      </c>
      <c r="I17" s="174">
        <v>41898</v>
      </c>
      <c r="J17" s="174"/>
      <c r="K17" s="172" t="s">
        <v>178</v>
      </c>
      <c r="L17" s="228">
        <v>38040</v>
      </c>
      <c r="M17" s="228">
        <v>42735</v>
      </c>
    </row>
    <row r="18" spans="2:14" ht="15" x14ac:dyDescent="0.25">
      <c r="B18" s="172">
        <v>439</v>
      </c>
      <c r="C18" s="173" t="s">
        <v>179</v>
      </c>
      <c r="D18" s="172">
        <v>264</v>
      </c>
      <c r="E18" s="172">
        <v>48</v>
      </c>
      <c r="F18" s="172">
        <v>53</v>
      </c>
      <c r="G18" s="174">
        <v>44751</v>
      </c>
      <c r="H18" s="175">
        <f t="shared" si="0"/>
        <v>47101.5</v>
      </c>
      <c r="I18" s="174">
        <v>49452</v>
      </c>
      <c r="J18" s="174"/>
      <c r="K18" s="172" t="s">
        <v>179</v>
      </c>
      <c r="L18" s="228">
        <v>45645</v>
      </c>
      <c r="M18" s="228">
        <v>50442</v>
      </c>
    </row>
    <row r="19" spans="2:14" ht="15" x14ac:dyDescent="0.25">
      <c r="B19" s="172">
        <v>519</v>
      </c>
      <c r="C19" s="173" t="s">
        <v>180</v>
      </c>
      <c r="D19" s="172">
        <v>304</v>
      </c>
      <c r="E19" s="172">
        <v>54</v>
      </c>
      <c r="F19" s="172">
        <v>60</v>
      </c>
      <c r="G19" s="174">
        <v>50445</v>
      </c>
      <c r="H19" s="175">
        <f t="shared" si="0"/>
        <v>53470.5</v>
      </c>
      <c r="I19" s="174">
        <v>56496</v>
      </c>
      <c r="J19" s="174"/>
      <c r="K19" s="172" t="s">
        <v>180</v>
      </c>
      <c r="L19" s="228">
        <v>51453</v>
      </c>
      <c r="M19" s="228">
        <v>57627</v>
      </c>
    </row>
    <row r="20" spans="2:14" ht="15" x14ac:dyDescent="0.25">
      <c r="B20" s="172">
        <v>614</v>
      </c>
      <c r="C20" s="269" t="s">
        <v>181</v>
      </c>
      <c r="D20" s="270">
        <v>350</v>
      </c>
      <c r="E20" s="270"/>
      <c r="F20" s="271"/>
      <c r="G20" s="175">
        <v>58529.5</v>
      </c>
      <c r="H20" s="175">
        <f>AVERAGE(G20,I20)</f>
        <v>61781.195</v>
      </c>
      <c r="I20" s="175">
        <v>65032.89</v>
      </c>
      <c r="J20" s="175"/>
      <c r="K20" s="270" t="s">
        <v>181</v>
      </c>
      <c r="L20" s="228">
        <v>59109</v>
      </c>
      <c r="M20" s="228">
        <v>65677</v>
      </c>
      <c r="N20" s="219"/>
    </row>
    <row r="21" spans="2:14" ht="15" x14ac:dyDescent="0.25">
      <c r="B21" s="172">
        <v>735</v>
      </c>
      <c r="C21" s="176" t="s">
        <v>182</v>
      </c>
      <c r="D21" s="177">
        <v>400</v>
      </c>
      <c r="E21" s="177"/>
      <c r="F21" s="178"/>
      <c r="G21" s="179">
        <v>72226.11</v>
      </c>
      <c r="H21" s="179">
        <f t="shared" ref="H21:H26" si="1">AVERAGE(G21,I21)</f>
        <v>76238.84</v>
      </c>
      <c r="I21" s="179">
        <v>80251.570000000007</v>
      </c>
      <c r="J21" s="175"/>
      <c r="L21" s="228"/>
      <c r="M21" s="228"/>
    </row>
    <row r="22" spans="2:14" ht="15" x14ac:dyDescent="0.25">
      <c r="B22" s="172">
        <v>880</v>
      </c>
      <c r="C22" s="176" t="s">
        <v>183</v>
      </c>
      <c r="D22" s="177">
        <v>460</v>
      </c>
      <c r="E22" s="177"/>
      <c r="F22" s="178"/>
      <c r="G22" s="179">
        <v>85990.39</v>
      </c>
      <c r="H22" s="179">
        <f t="shared" si="1"/>
        <v>90767.69</v>
      </c>
      <c r="I22" s="179">
        <v>95544.99</v>
      </c>
      <c r="J22" s="175"/>
      <c r="L22" s="228"/>
      <c r="M22" s="228"/>
    </row>
    <row r="23" spans="2:14" ht="15" x14ac:dyDescent="0.25">
      <c r="B23" s="172">
        <v>1056</v>
      </c>
      <c r="C23" s="176" t="s">
        <v>184</v>
      </c>
      <c r="D23" s="177">
        <v>528</v>
      </c>
      <c r="E23" s="177"/>
      <c r="F23" s="178"/>
      <c r="G23" s="179">
        <v>104884.46</v>
      </c>
      <c r="H23" s="179">
        <f t="shared" si="1"/>
        <v>109934.46</v>
      </c>
      <c r="I23" s="179">
        <v>114984.46</v>
      </c>
      <c r="J23" s="175"/>
      <c r="L23" s="228"/>
      <c r="M23" s="228"/>
    </row>
    <row r="24" spans="2:14" ht="15" x14ac:dyDescent="0.25">
      <c r="B24" s="172">
        <v>1261</v>
      </c>
      <c r="C24" s="176" t="s">
        <v>185</v>
      </c>
      <c r="D24" s="177">
        <v>608</v>
      </c>
      <c r="E24" s="177"/>
      <c r="F24" s="178"/>
      <c r="G24" s="179">
        <v>126118.7</v>
      </c>
      <c r="H24" s="179">
        <f t="shared" si="1"/>
        <v>131168.70000000001</v>
      </c>
      <c r="I24" s="179">
        <v>136218.70000000001</v>
      </c>
      <c r="J24" s="175"/>
      <c r="L24" s="228"/>
      <c r="M24" s="228"/>
    </row>
    <row r="25" spans="2:14" ht="15" x14ac:dyDescent="0.25">
      <c r="B25" s="172">
        <v>1508</v>
      </c>
      <c r="C25" s="176" t="s">
        <v>186</v>
      </c>
      <c r="D25" s="177">
        <v>700</v>
      </c>
      <c r="E25" s="177"/>
      <c r="F25" s="178"/>
      <c r="G25" s="179">
        <v>149948.64000000001</v>
      </c>
      <c r="H25" s="179">
        <f t="shared" si="1"/>
        <v>154998.64000000001</v>
      </c>
      <c r="I25" s="179">
        <v>160048.64000000001</v>
      </c>
      <c r="J25" s="175"/>
      <c r="L25" s="228"/>
      <c r="M25" s="228"/>
    </row>
    <row r="26" spans="2:14" ht="15" x14ac:dyDescent="0.25">
      <c r="B26" s="172">
        <v>1801</v>
      </c>
      <c r="C26" s="176" t="s">
        <v>187</v>
      </c>
      <c r="D26" s="177">
        <v>800</v>
      </c>
      <c r="E26" s="177"/>
      <c r="F26" s="178"/>
      <c r="G26" s="179">
        <v>179389.13</v>
      </c>
      <c r="H26" s="179">
        <f t="shared" si="1"/>
        <v>184439.13</v>
      </c>
      <c r="I26" s="179">
        <v>189489.13</v>
      </c>
      <c r="J26" s="175"/>
      <c r="L26" s="228"/>
      <c r="M26" s="228"/>
    </row>
    <row r="27" spans="2:14" x14ac:dyDescent="0.2">
      <c r="E27" s="219"/>
      <c r="F27" s="219"/>
    </row>
  </sheetData>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N132"/>
  <sheetViews>
    <sheetView zoomScaleNormal="100" workbookViewId="0">
      <selection activeCell="G21" sqref="G21"/>
    </sheetView>
  </sheetViews>
  <sheetFormatPr defaultRowHeight="12.75" x14ac:dyDescent="0.2"/>
  <cols>
    <col min="3" max="3" width="12.42578125" bestFit="1" customWidth="1"/>
    <col min="4" max="4" width="12.42578125" customWidth="1"/>
    <col min="5" max="5" width="12.140625" customWidth="1"/>
    <col min="6" max="6" width="10.28515625" style="277" customWidth="1"/>
    <col min="7" max="7" width="9.28515625" style="252" customWidth="1"/>
    <col min="8" max="8" width="3.5703125" customWidth="1"/>
    <col min="9" max="9" width="11.42578125" style="8" customWidth="1"/>
    <col min="10" max="10" width="12.140625" style="8" customWidth="1"/>
    <col min="11" max="11" width="9.85546875" customWidth="1"/>
    <col min="12" max="12" width="10.28515625" style="8" customWidth="1"/>
    <col min="13" max="13" width="10.7109375" customWidth="1"/>
  </cols>
  <sheetData>
    <row r="1" spans="1:13" s="146" customFormat="1" ht="18.75" thickBot="1" x14ac:dyDescent="0.3">
      <c r="A1" s="298" t="s">
        <v>231</v>
      </c>
      <c r="B1" s="298"/>
      <c r="C1" s="298"/>
      <c r="D1" s="298"/>
      <c r="E1" s="298"/>
      <c r="F1" s="298"/>
      <c r="G1" s="250"/>
      <c r="H1" s="223"/>
      <c r="I1" s="261" t="s">
        <v>238</v>
      </c>
      <c r="J1" s="262"/>
      <c r="L1" s="262"/>
    </row>
    <row r="2" spans="1:13" ht="13.5" thickBot="1" x14ac:dyDescent="0.25">
      <c r="A2" s="133"/>
      <c r="B2" s="186"/>
      <c r="C2" s="186"/>
      <c r="D2" s="186"/>
      <c r="E2" s="186"/>
      <c r="F2" s="274"/>
      <c r="G2" s="251"/>
      <c r="H2" s="186"/>
      <c r="I2" s="256" t="s">
        <v>241</v>
      </c>
      <c r="J2" s="273" t="s">
        <v>243</v>
      </c>
      <c r="L2" s="256">
        <v>2019</v>
      </c>
      <c r="M2" s="273">
        <v>2019</v>
      </c>
    </row>
    <row r="3" spans="1:13" ht="12.75" customHeight="1" x14ac:dyDescent="0.2">
      <c r="B3" s="134" t="s">
        <v>141</v>
      </c>
      <c r="C3" s="134" t="s">
        <v>142</v>
      </c>
      <c r="D3" s="134" t="s">
        <v>143</v>
      </c>
      <c r="E3" s="248" t="s">
        <v>230</v>
      </c>
      <c r="F3" s="254" t="s">
        <v>233</v>
      </c>
      <c r="G3" s="254" t="s">
        <v>233</v>
      </c>
      <c r="H3" s="186"/>
      <c r="I3" s="257" t="s">
        <v>237</v>
      </c>
      <c r="J3" s="258" t="s">
        <v>240</v>
      </c>
      <c r="L3" s="257" t="s">
        <v>236</v>
      </c>
      <c r="M3" s="258" t="s">
        <v>241</v>
      </c>
    </row>
    <row r="4" spans="1:13" ht="13.5" thickBot="1" x14ac:dyDescent="0.25">
      <c r="B4" s="237" t="s">
        <v>144</v>
      </c>
      <c r="C4" s="135" t="s">
        <v>145</v>
      </c>
      <c r="D4" s="136">
        <v>42826</v>
      </c>
      <c r="E4" s="249">
        <v>43191</v>
      </c>
      <c r="F4" s="254" t="s">
        <v>234</v>
      </c>
      <c r="G4" s="254" t="s">
        <v>235</v>
      </c>
      <c r="H4" s="186"/>
      <c r="I4" s="259" t="s">
        <v>242</v>
      </c>
      <c r="J4" s="260" t="s">
        <v>239</v>
      </c>
      <c r="L4" s="259" t="s">
        <v>242</v>
      </c>
      <c r="M4" s="260" t="s">
        <v>244</v>
      </c>
    </row>
    <row r="5" spans="1:13" x14ac:dyDescent="0.2">
      <c r="B5" s="295" t="s">
        <v>160</v>
      </c>
      <c r="C5" s="137">
        <v>6</v>
      </c>
      <c r="D5" s="137">
        <v>17961</v>
      </c>
      <c r="E5" s="137">
        <v>19611</v>
      </c>
      <c r="F5" s="275">
        <f>E5-D5</f>
        <v>1650</v>
      </c>
      <c r="G5" s="255">
        <f>F5/D5%</f>
        <v>9.1865709036245189</v>
      </c>
      <c r="H5" s="166"/>
      <c r="I5" s="8">
        <v>1</v>
      </c>
      <c r="J5" s="263">
        <v>20103</v>
      </c>
      <c r="L5" s="8">
        <v>1</v>
      </c>
      <c r="M5" s="228">
        <v>20103</v>
      </c>
    </row>
    <row r="6" spans="1:13" x14ac:dyDescent="0.2">
      <c r="B6" s="295"/>
      <c r="C6" s="137">
        <v>7</v>
      </c>
      <c r="D6" s="137">
        <v>17985</v>
      </c>
      <c r="E6" s="137">
        <v>19635</v>
      </c>
      <c r="F6" s="275">
        <f t="shared" ref="F6:F69" si="0">E6-D6</f>
        <v>1650</v>
      </c>
      <c r="G6" s="255">
        <f t="shared" ref="G6:G21" si="1">F6/D6%</f>
        <v>9.1743119266055047</v>
      </c>
      <c r="H6" s="166"/>
      <c r="I6" s="8">
        <v>1</v>
      </c>
      <c r="J6" s="263">
        <v>20103</v>
      </c>
      <c r="L6" s="8">
        <v>2</v>
      </c>
      <c r="M6" s="228">
        <v>20466</v>
      </c>
    </row>
    <row r="7" spans="1:13" x14ac:dyDescent="0.2">
      <c r="B7" s="295"/>
      <c r="C7" s="137">
        <v>8</v>
      </c>
      <c r="D7" s="137">
        <v>18051</v>
      </c>
      <c r="E7" s="137">
        <v>19701</v>
      </c>
      <c r="F7" s="275">
        <f t="shared" si="0"/>
        <v>1650</v>
      </c>
      <c r="G7" s="255">
        <f t="shared" si="1"/>
        <v>9.1407678244972583</v>
      </c>
      <c r="H7" s="166"/>
      <c r="I7" s="8">
        <v>2</v>
      </c>
      <c r="J7" s="263">
        <v>20466</v>
      </c>
      <c r="L7" s="8">
        <v>3</v>
      </c>
      <c r="M7" s="228">
        <v>20835</v>
      </c>
    </row>
    <row r="8" spans="1:13" x14ac:dyDescent="0.2">
      <c r="B8" s="295"/>
      <c r="C8" s="137">
        <v>9</v>
      </c>
      <c r="D8" s="137">
        <v>18105</v>
      </c>
      <c r="E8" s="137">
        <v>19755</v>
      </c>
      <c r="F8" s="275">
        <f t="shared" si="0"/>
        <v>1650</v>
      </c>
      <c r="G8" s="255">
        <f t="shared" si="1"/>
        <v>9.113504556752277</v>
      </c>
      <c r="H8" s="166"/>
      <c r="I8" s="8">
        <v>2</v>
      </c>
      <c r="J8" s="263">
        <v>20466</v>
      </c>
      <c r="L8" s="8">
        <v>4</v>
      </c>
      <c r="M8" s="228">
        <v>21210</v>
      </c>
    </row>
    <row r="9" spans="1:13" x14ac:dyDescent="0.2">
      <c r="B9" s="295"/>
      <c r="C9" s="137">
        <v>10</v>
      </c>
      <c r="D9" s="137">
        <v>18330</v>
      </c>
      <c r="E9" s="137">
        <v>19881</v>
      </c>
      <c r="F9" s="275">
        <f t="shared" si="0"/>
        <v>1551</v>
      </c>
      <c r="G9" s="255">
        <f t="shared" si="1"/>
        <v>8.4615384615384617</v>
      </c>
      <c r="H9" s="166"/>
      <c r="I9" s="262">
        <v>3</v>
      </c>
      <c r="J9" s="263">
        <v>20835</v>
      </c>
      <c r="L9" s="8">
        <v>5</v>
      </c>
      <c r="M9" s="228">
        <v>21591</v>
      </c>
    </row>
    <row r="10" spans="1:13" x14ac:dyDescent="0.2">
      <c r="B10" s="295"/>
      <c r="C10" s="137">
        <v>11</v>
      </c>
      <c r="D10" s="137">
        <v>18357</v>
      </c>
      <c r="E10" s="137">
        <v>19896</v>
      </c>
      <c r="F10" s="275">
        <f t="shared" si="0"/>
        <v>1539</v>
      </c>
      <c r="G10" s="255">
        <f t="shared" si="1"/>
        <v>8.3837228305278639</v>
      </c>
      <c r="H10" s="166"/>
      <c r="I10" s="8">
        <v>3</v>
      </c>
      <c r="J10" s="263">
        <v>20835</v>
      </c>
      <c r="L10" s="8">
        <v>6</v>
      </c>
      <c r="M10" s="228">
        <v>21981</v>
      </c>
    </row>
    <row r="11" spans="1:13" x14ac:dyDescent="0.2">
      <c r="B11" s="295"/>
      <c r="C11" s="137">
        <v>12</v>
      </c>
      <c r="D11" s="137">
        <v>18375</v>
      </c>
      <c r="E11" s="137">
        <v>19914</v>
      </c>
      <c r="F11" s="275">
        <f t="shared" si="0"/>
        <v>1539</v>
      </c>
      <c r="G11" s="255">
        <f t="shared" si="1"/>
        <v>8.3755102040816318</v>
      </c>
      <c r="H11" s="166"/>
      <c r="I11" s="8">
        <v>4</v>
      </c>
      <c r="J11" s="263">
        <v>21210</v>
      </c>
      <c r="L11" s="8">
        <v>7</v>
      </c>
      <c r="M11" s="228">
        <v>22377</v>
      </c>
    </row>
    <row r="12" spans="1:13" x14ac:dyDescent="0.2">
      <c r="B12" s="295"/>
      <c r="C12" s="137">
        <v>13</v>
      </c>
      <c r="D12" s="137">
        <v>18396</v>
      </c>
      <c r="E12" s="137">
        <v>19935</v>
      </c>
      <c r="F12" s="275">
        <f t="shared" si="0"/>
        <v>1539</v>
      </c>
      <c r="G12" s="255">
        <f t="shared" si="1"/>
        <v>8.3659491193737772</v>
      </c>
      <c r="H12" s="166"/>
      <c r="I12" s="8">
        <v>4</v>
      </c>
      <c r="J12" s="263">
        <v>21210</v>
      </c>
      <c r="L12" s="8">
        <v>8</v>
      </c>
      <c r="M12" s="228">
        <v>22779</v>
      </c>
    </row>
    <row r="13" spans="1:13" x14ac:dyDescent="0.2">
      <c r="B13" s="295"/>
      <c r="C13" s="137">
        <v>14</v>
      </c>
      <c r="D13" s="137">
        <v>18657</v>
      </c>
      <c r="E13" s="137">
        <v>20007</v>
      </c>
      <c r="F13" s="275">
        <f t="shared" si="0"/>
        <v>1350</v>
      </c>
      <c r="G13" s="255">
        <f t="shared" si="1"/>
        <v>7.2358900144717806</v>
      </c>
      <c r="H13" s="166"/>
      <c r="I13" s="8">
        <v>5</v>
      </c>
      <c r="J13" s="263">
        <v>21591</v>
      </c>
      <c r="L13" s="8">
        <v>9</v>
      </c>
      <c r="M13" s="228">
        <v>23187</v>
      </c>
    </row>
    <row r="14" spans="1:13" x14ac:dyDescent="0.2">
      <c r="B14" s="295"/>
      <c r="C14" s="137">
        <v>15</v>
      </c>
      <c r="D14" s="137">
        <v>18936</v>
      </c>
      <c r="E14" s="137">
        <v>20136</v>
      </c>
      <c r="F14" s="275">
        <f t="shared" si="0"/>
        <v>1200</v>
      </c>
      <c r="G14" s="255">
        <f t="shared" si="1"/>
        <v>6.337135614702154</v>
      </c>
      <c r="H14" s="166"/>
      <c r="I14" s="8">
        <v>5</v>
      </c>
      <c r="J14" s="263">
        <v>21591</v>
      </c>
      <c r="L14" s="8">
        <v>10</v>
      </c>
      <c r="M14" s="228">
        <v>23607</v>
      </c>
    </row>
    <row r="15" spans="1:13" x14ac:dyDescent="0.2">
      <c r="B15" s="295"/>
      <c r="C15" s="137">
        <v>16</v>
      </c>
      <c r="D15" s="137">
        <v>19281</v>
      </c>
      <c r="E15" s="137">
        <v>20181</v>
      </c>
      <c r="F15" s="275">
        <f t="shared" si="0"/>
        <v>900</v>
      </c>
      <c r="G15" s="255">
        <f t="shared" si="1"/>
        <v>4.6678076863233233</v>
      </c>
      <c r="H15" s="166"/>
      <c r="I15" s="8">
        <v>6</v>
      </c>
      <c r="J15" s="263">
        <v>21981</v>
      </c>
      <c r="L15" s="8">
        <v>11</v>
      </c>
      <c r="M15" s="228">
        <v>24030</v>
      </c>
    </row>
    <row r="16" spans="1:13" x14ac:dyDescent="0.2">
      <c r="B16" s="295"/>
      <c r="C16" s="137">
        <v>17</v>
      </c>
      <c r="D16" s="137">
        <v>19623</v>
      </c>
      <c r="E16" s="137">
        <v>20472</v>
      </c>
      <c r="F16" s="275">
        <f t="shared" si="0"/>
        <v>849</v>
      </c>
      <c r="G16" s="255">
        <f t="shared" si="1"/>
        <v>4.326555572542425</v>
      </c>
      <c r="H16" s="166"/>
      <c r="I16" s="8">
        <v>6</v>
      </c>
      <c r="J16" s="263">
        <v>21981</v>
      </c>
      <c r="L16" s="8">
        <v>12</v>
      </c>
      <c r="M16" s="228">
        <v>24462</v>
      </c>
    </row>
    <row r="17" spans="2:14" x14ac:dyDescent="0.2">
      <c r="B17" s="295"/>
      <c r="C17" s="137">
        <v>18</v>
      </c>
      <c r="D17" s="137">
        <v>19917</v>
      </c>
      <c r="E17" s="137">
        <v>20667</v>
      </c>
      <c r="F17" s="275">
        <f t="shared" si="0"/>
        <v>750</v>
      </c>
      <c r="G17" s="255">
        <f t="shared" si="1"/>
        <v>3.7656273535170963</v>
      </c>
      <c r="H17" s="166"/>
      <c r="I17" s="8">
        <v>7</v>
      </c>
      <c r="J17" s="263">
        <v>22377</v>
      </c>
      <c r="L17" s="8">
        <v>13</v>
      </c>
      <c r="M17" s="228">
        <v>24903</v>
      </c>
    </row>
    <row r="18" spans="2:14" x14ac:dyDescent="0.2">
      <c r="B18" s="295"/>
      <c r="C18" s="137">
        <v>19</v>
      </c>
      <c r="D18" s="137">
        <v>20598</v>
      </c>
      <c r="E18" s="137">
        <v>21198</v>
      </c>
      <c r="F18" s="275">
        <f t="shared" si="0"/>
        <v>600</v>
      </c>
      <c r="G18" s="255">
        <f t="shared" si="1"/>
        <v>2.9129041654529568</v>
      </c>
      <c r="H18" s="166"/>
      <c r="I18" s="8">
        <v>8</v>
      </c>
      <c r="J18" s="263">
        <v>22779</v>
      </c>
      <c r="L18" s="8">
        <v>14</v>
      </c>
      <c r="M18" s="228">
        <v>25353</v>
      </c>
    </row>
    <row r="19" spans="2:14" x14ac:dyDescent="0.2">
      <c r="B19" s="295"/>
      <c r="C19" s="137">
        <v>20</v>
      </c>
      <c r="D19" s="137">
        <v>21276</v>
      </c>
      <c r="E19" s="137">
        <v>21702</v>
      </c>
      <c r="F19" s="263">
        <f t="shared" si="0"/>
        <v>426</v>
      </c>
      <c r="G19" s="156">
        <f t="shared" si="1"/>
        <v>2.002256063169769</v>
      </c>
      <c r="H19" s="166"/>
      <c r="I19" s="8">
        <v>9</v>
      </c>
      <c r="J19" s="263">
        <v>23187</v>
      </c>
      <c r="L19" s="8">
        <v>15</v>
      </c>
      <c r="M19" s="228">
        <v>25809</v>
      </c>
    </row>
    <row r="20" spans="2:14" ht="13.5" thickBot="1" x14ac:dyDescent="0.25">
      <c r="B20" s="296"/>
      <c r="C20" s="137">
        <v>21</v>
      </c>
      <c r="D20" s="139">
        <v>21984</v>
      </c>
      <c r="E20" s="139">
        <v>22425</v>
      </c>
      <c r="F20" s="263">
        <f t="shared" si="0"/>
        <v>441</v>
      </c>
      <c r="G20" s="156">
        <v>2</v>
      </c>
      <c r="H20" s="166"/>
      <c r="I20" s="8">
        <v>10</v>
      </c>
      <c r="J20" s="263">
        <v>23607</v>
      </c>
      <c r="L20" s="8">
        <v>16</v>
      </c>
      <c r="M20" s="228">
        <v>26274</v>
      </c>
    </row>
    <row r="21" spans="2:14" x14ac:dyDescent="0.2">
      <c r="B21" s="297" t="s">
        <v>88</v>
      </c>
      <c r="C21" s="140">
        <v>22</v>
      </c>
      <c r="D21" s="137">
        <v>22506</v>
      </c>
      <c r="E21" s="137">
        <v>22956</v>
      </c>
      <c r="F21" s="263">
        <f t="shared" si="0"/>
        <v>450</v>
      </c>
      <c r="G21" s="156">
        <f t="shared" si="1"/>
        <v>1.9994668088509731</v>
      </c>
      <c r="H21" s="166"/>
      <c r="I21" s="8">
        <v>12</v>
      </c>
      <c r="J21" s="263">
        <v>24462</v>
      </c>
      <c r="L21" s="8">
        <v>17</v>
      </c>
      <c r="M21" s="228">
        <v>26745</v>
      </c>
    </row>
    <row r="22" spans="2:14" x14ac:dyDescent="0.2">
      <c r="B22" s="295"/>
      <c r="C22" s="137">
        <v>23</v>
      </c>
      <c r="D22" s="137">
        <v>23115</v>
      </c>
      <c r="E22" s="137">
        <v>23577</v>
      </c>
      <c r="F22" s="263">
        <f t="shared" si="0"/>
        <v>462</v>
      </c>
      <c r="G22" s="228"/>
      <c r="H22" s="236"/>
      <c r="I22" s="8">
        <v>13</v>
      </c>
      <c r="J22" s="263">
        <v>24903</v>
      </c>
      <c r="L22" s="8">
        <v>18</v>
      </c>
      <c r="M22" s="228">
        <v>27228</v>
      </c>
    </row>
    <row r="23" spans="2:14" x14ac:dyDescent="0.2">
      <c r="B23" s="295"/>
      <c r="C23" s="137">
        <v>24</v>
      </c>
      <c r="D23" s="137">
        <v>23802</v>
      </c>
      <c r="E23" s="137">
        <v>24279</v>
      </c>
      <c r="F23" s="263">
        <f t="shared" si="0"/>
        <v>477</v>
      </c>
      <c r="G23" s="228"/>
      <c r="H23" s="166"/>
      <c r="I23" s="8">
        <v>14</v>
      </c>
      <c r="J23" s="263">
        <v>25353</v>
      </c>
      <c r="L23" s="8">
        <v>19</v>
      </c>
      <c r="M23" s="228">
        <v>27717</v>
      </c>
    </row>
    <row r="24" spans="2:14" x14ac:dyDescent="0.2">
      <c r="B24" s="295"/>
      <c r="C24" s="137">
        <v>25</v>
      </c>
      <c r="D24" s="137">
        <v>24510</v>
      </c>
      <c r="E24" s="137">
        <v>24999</v>
      </c>
      <c r="F24" s="263">
        <f t="shared" si="0"/>
        <v>489</v>
      </c>
      <c r="G24" s="228"/>
      <c r="H24" s="166"/>
      <c r="I24" s="8">
        <v>15</v>
      </c>
      <c r="J24" s="263">
        <v>25809</v>
      </c>
      <c r="L24" s="8">
        <v>20</v>
      </c>
      <c r="M24" s="228">
        <v>28215</v>
      </c>
    </row>
    <row r="25" spans="2:14" x14ac:dyDescent="0.2">
      <c r="B25" s="295"/>
      <c r="C25" s="137">
        <v>26</v>
      </c>
      <c r="D25" s="137">
        <v>25242</v>
      </c>
      <c r="E25" s="137">
        <v>25746</v>
      </c>
      <c r="F25" s="263">
        <f t="shared" si="0"/>
        <v>504</v>
      </c>
      <c r="G25" s="228"/>
      <c r="H25" s="166"/>
      <c r="I25" s="8">
        <v>18</v>
      </c>
      <c r="J25" s="263">
        <v>27228</v>
      </c>
      <c r="L25" s="8">
        <v>21</v>
      </c>
      <c r="M25" s="228">
        <v>28725</v>
      </c>
    </row>
    <row r="26" spans="2:14" x14ac:dyDescent="0.2">
      <c r="B26" s="295"/>
      <c r="C26" s="137">
        <v>27</v>
      </c>
      <c r="D26" s="137">
        <v>26019</v>
      </c>
      <c r="E26" s="137">
        <v>26538</v>
      </c>
      <c r="F26" s="263">
        <f t="shared" si="0"/>
        <v>519</v>
      </c>
      <c r="G26" s="228"/>
      <c r="H26" s="166"/>
      <c r="I26" s="8">
        <v>19</v>
      </c>
      <c r="J26" s="263">
        <v>27717</v>
      </c>
      <c r="L26" s="8">
        <v>22</v>
      </c>
      <c r="M26" s="228">
        <v>29241</v>
      </c>
      <c r="N26" t="s">
        <v>232</v>
      </c>
    </row>
    <row r="27" spans="2:14" x14ac:dyDescent="0.2">
      <c r="B27" s="295" t="s">
        <v>88</v>
      </c>
      <c r="C27" s="137">
        <v>28</v>
      </c>
      <c r="D27" s="137">
        <v>26805</v>
      </c>
      <c r="E27" s="137">
        <v>27342</v>
      </c>
      <c r="F27" s="263">
        <f t="shared" si="0"/>
        <v>537</v>
      </c>
      <c r="G27" s="228"/>
      <c r="H27" s="166"/>
      <c r="I27" s="8">
        <v>20</v>
      </c>
      <c r="J27" s="263">
        <v>28215</v>
      </c>
      <c r="L27" s="8">
        <v>23</v>
      </c>
      <c r="M27" s="228">
        <v>29766</v>
      </c>
    </row>
    <row r="28" spans="2:14" x14ac:dyDescent="0.2">
      <c r="B28" s="295"/>
      <c r="C28" s="137">
        <v>29</v>
      </c>
      <c r="D28" s="137">
        <v>27801</v>
      </c>
      <c r="E28" s="137">
        <v>28356</v>
      </c>
      <c r="F28" s="263">
        <f t="shared" si="0"/>
        <v>555</v>
      </c>
      <c r="G28" s="228"/>
      <c r="H28" s="166"/>
      <c r="I28" s="8">
        <v>23</v>
      </c>
      <c r="J28" s="263">
        <v>29766</v>
      </c>
      <c r="L28" s="8">
        <v>24</v>
      </c>
      <c r="M28" s="228">
        <v>30213</v>
      </c>
    </row>
    <row r="29" spans="2:14" x14ac:dyDescent="0.2">
      <c r="B29" s="295"/>
      <c r="C29" s="137">
        <v>30</v>
      </c>
      <c r="D29" s="137">
        <v>28668</v>
      </c>
      <c r="E29" s="137">
        <v>29241</v>
      </c>
      <c r="F29" s="263">
        <f t="shared" si="0"/>
        <v>573</v>
      </c>
      <c r="G29" s="228"/>
      <c r="H29" s="166"/>
      <c r="I29" s="8">
        <v>24</v>
      </c>
      <c r="J29" s="263">
        <v>30213</v>
      </c>
      <c r="L29" s="8">
        <v>25</v>
      </c>
      <c r="M29" s="228">
        <v>30708</v>
      </c>
    </row>
    <row r="30" spans="2:14" x14ac:dyDescent="0.2">
      <c r="B30" s="295"/>
      <c r="C30" s="137">
        <v>31</v>
      </c>
      <c r="D30" s="137">
        <v>29517</v>
      </c>
      <c r="E30" s="137">
        <v>30108</v>
      </c>
      <c r="F30" s="263">
        <f t="shared" si="0"/>
        <v>591</v>
      </c>
      <c r="G30" s="228"/>
      <c r="H30" s="166"/>
      <c r="I30" s="8">
        <v>25</v>
      </c>
      <c r="J30" s="263">
        <v>30708</v>
      </c>
      <c r="L30" s="8">
        <v>26</v>
      </c>
      <c r="M30" s="228">
        <v>31548</v>
      </c>
    </row>
    <row r="31" spans="2:14" x14ac:dyDescent="0.2">
      <c r="B31" s="295"/>
      <c r="C31" s="137">
        <v>32</v>
      </c>
      <c r="D31" s="137">
        <v>30324</v>
      </c>
      <c r="E31" s="137">
        <v>30930</v>
      </c>
      <c r="F31" s="263">
        <f t="shared" si="0"/>
        <v>606</v>
      </c>
      <c r="G31" s="228"/>
      <c r="H31" s="166"/>
      <c r="I31" s="8">
        <v>26</v>
      </c>
      <c r="J31" s="263">
        <v>31548</v>
      </c>
      <c r="L31" s="8">
        <v>27</v>
      </c>
      <c r="M31" s="228">
        <v>32430</v>
      </c>
    </row>
    <row r="32" spans="2:14" x14ac:dyDescent="0.2">
      <c r="B32" s="295"/>
      <c r="C32" s="137">
        <v>33</v>
      </c>
      <c r="D32" s="137">
        <v>31170</v>
      </c>
      <c r="E32" s="137">
        <v>31794</v>
      </c>
      <c r="F32" s="263">
        <f t="shared" si="0"/>
        <v>624</v>
      </c>
      <c r="G32" s="228"/>
      <c r="H32" s="166"/>
      <c r="I32" s="8">
        <v>27</v>
      </c>
      <c r="J32" s="263">
        <v>32430</v>
      </c>
      <c r="L32" s="8">
        <v>28</v>
      </c>
      <c r="M32" s="228">
        <v>33291</v>
      </c>
    </row>
    <row r="33" spans="2:13" ht="13.5" thickBot="1" x14ac:dyDescent="0.25">
      <c r="B33" s="295"/>
      <c r="C33" s="139">
        <v>34</v>
      </c>
      <c r="D33" s="139">
        <v>31998</v>
      </c>
      <c r="E33" s="139">
        <v>32637</v>
      </c>
      <c r="F33" s="263">
        <f t="shared" si="0"/>
        <v>639</v>
      </c>
      <c r="G33" s="228"/>
      <c r="H33" s="166"/>
      <c r="I33" s="8">
        <v>28</v>
      </c>
      <c r="J33" s="263">
        <v>33291</v>
      </c>
      <c r="L33" s="8">
        <v>29</v>
      </c>
      <c r="M33" s="228">
        <v>33945</v>
      </c>
    </row>
    <row r="34" spans="2:13" x14ac:dyDescent="0.2">
      <c r="B34" s="297" t="s">
        <v>89</v>
      </c>
      <c r="C34" s="140">
        <v>35</v>
      </c>
      <c r="D34" s="137">
        <v>32628</v>
      </c>
      <c r="E34" s="137">
        <v>33282</v>
      </c>
      <c r="F34" s="263">
        <f t="shared" si="0"/>
        <v>654</v>
      </c>
      <c r="G34" s="228"/>
      <c r="H34" s="166"/>
      <c r="I34" s="8">
        <v>29</v>
      </c>
      <c r="J34" s="263">
        <v>33945</v>
      </c>
      <c r="L34" s="8">
        <v>30</v>
      </c>
      <c r="M34" s="228">
        <v>34794</v>
      </c>
    </row>
    <row r="35" spans="2:13" x14ac:dyDescent="0.2">
      <c r="B35" s="295"/>
      <c r="C35" s="137">
        <v>36</v>
      </c>
      <c r="D35" s="137">
        <v>33444</v>
      </c>
      <c r="E35" s="137">
        <v>34113</v>
      </c>
      <c r="F35" s="263">
        <f t="shared" si="0"/>
        <v>669</v>
      </c>
      <c r="G35" s="228"/>
      <c r="H35" s="166"/>
      <c r="I35" s="8">
        <v>30</v>
      </c>
      <c r="J35" s="263">
        <v>34794</v>
      </c>
      <c r="L35" s="8">
        <v>31</v>
      </c>
      <c r="M35" s="228">
        <v>35724</v>
      </c>
    </row>
    <row r="36" spans="2:13" x14ac:dyDescent="0.2">
      <c r="B36" s="295"/>
      <c r="C36" s="137">
        <v>37</v>
      </c>
      <c r="D36" s="137">
        <v>34338</v>
      </c>
      <c r="E36" s="137">
        <v>35025</v>
      </c>
      <c r="F36" s="263">
        <f t="shared" si="0"/>
        <v>687</v>
      </c>
      <c r="G36" s="228"/>
      <c r="H36" s="166"/>
      <c r="I36" s="8">
        <v>31</v>
      </c>
      <c r="J36" s="263">
        <v>35724</v>
      </c>
      <c r="L36" s="8">
        <v>32</v>
      </c>
      <c r="M36" s="228">
        <v>36711</v>
      </c>
    </row>
    <row r="37" spans="2:13" x14ac:dyDescent="0.2">
      <c r="B37" s="295"/>
      <c r="C37" s="138">
        <v>38</v>
      </c>
      <c r="D37" s="138">
        <v>35286</v>
      </c>
      <c r="E37" s="138">
        <v>35991</v>
      </c>
      <c r="F37" s="263">
        <f t="shared" si="0"/>
        <v>705</v>
      </c>
      <c r="G37" s="228"/>
      <c r="H37" s="166"/>
      <c r="I37" s="8">
        <v>32</v>
      </c>
      <c r="J37" s="263">
        <v>36711</v>
      </c>
      <c r="L37" s="8">
        <v>33</v>
      </c>
      <c r="M37" s="228">
        <v>37842</v>
      </c>
    </row>
    <row r="38" spans="2:13" x14ac:dyDescent="0.2">
      <c r="B38" s="295"/>
      <c r="C38" s="137">
        <v>39</v>
      </c>
      <c r="D38" s="137">
        <v>36372</v>
      </c>
      <c r="E38" s="137">
        <v>37098</v>
      </c>
      <c r="F38" s="263">
        <f t="shared" si="0"/>
        <v>726</v>
      </c>
      <c r="G38" s="228"/>
      <c r="H38" s="166"/>
      <c r="I38" s="8">
        <v>33</v>
      </c>
      <c r="J38" s="264">
        <v>37842</v>
      </c>
      <c r="L38" s="8">
        <v>34</v>
      </c>
      <c r="M38" s="228">
        <v>38799</v>
      </c>
    </row>
    <row r="39" spans="2:13" x14ac:dyDescent="0.2">
      <c r="B39" s="295"/>
      <c r="C39" s="137">
        <v>40</v>
      </c>
      <c r="D39" s="137">
        <v>37293</v>
      </c>
      <c r="E39" s="137">
        <v>38040</v>
      </c>
      <c r="F39" s="263">
        <f t="shared" si="0"/>
        <v>747</v>
      </c>
      <c r="G39" s="228"/>
      <c r="H39" s="166"/>
      <c r="I39" s="8">
        <v>34</v>
      </c>
      <c r="J39" s="264">
        <v>38799</v>
      </c>
      <c r="L39" s="8">
        <v>35</v>
      </c>
      <c r="M39" s="228">
        <v>39774</v>
      </c>
    </row>
    <row r="40" spans="2:13" x14ac:dyDescent="0.2">
      <c r="B40" s="295"/>
      <c r="C40" s="137">
        <v>41</v>
      </c>
      <c r="D40" s="137">
        <v>38229</v>
      </c>
      <c r="E40" s="137">
        <v>38994</v>
      </c>
      <c r="F40" s="263">
        <f t="shared" si="0"/>
        <v>765</v>
      </c>
      <c r="G40" s="228"/>
      <c r="H40" s="166"/>
      <c r="I40" s="8">
        <v>35</v>
      </c>
      <c r="J40" s="264">
        <v>39774</v>
      </c>
      <c r="L40" s="8">
        <v>36</v>
      </c>
      <c r="M40" s="228">
        <v>40728</v>
      </c>
    </row>
    <row r="41" spans="2:13" x14ac:dyDescent="0.2">
      <c r="B41" s="295"/>
      <c r="C41" s="137">
        <v>42</v>
      </c>
      <c r="D41" s="137">
        <v>39147</v>
      </c>
      <c r="E41" s="137">
        <v>39930</v>
      </c>
      <c r="F41" s="263">
        <f t="shared" si="0"/>
        <v>783</v>
      </c>
      <c r="G41" s="228"/>
      <c r="H41" s="166"/>
      <c r="I41" s="8">
        <v>36</v>
      </c>
      <c r="J41" s="264">
        <v>40728</v>
      </c>
      <c r="L41" s="8">
        <v>37</v>
      </c>
      <c r="M41" s="228">
        <v>41706</v>
      </c>
    </row>
    <row r="42" spans="2:13" x14ac:dyDescent="0.2">
      <c r="B42" s="295"/>
      <c r="C42" s="137">
        <v>43</v>
      </c>
      <c r="D42" s="137">
        <v>40086</v>
      </c>
      <c r="E42" s="137">
        <v>40887</v>
      </c>
      <c r="F42" s="263">
        <f t="shared" si="0"/>
        <v>801</v>
      </c>
      <c r="G42" s="228"/>
      <c r="H42" s="166"/>
      <c r="I42" s="8">
        <v>37</v>
      </c>
      <c r="J42" s="264">
        <v>41706</v>
      </c>
      <c r="L42" s="8">
        <v>38</v>
      </c>
      <c r="M42" s="228">
        <v>42681</v>
      </c>
    </row>
    <row r="43" spans="2:13" x14ac:dyDescent="0.2">
      <c r="B43" s="295"/>
      <c r="C43" s="137">
        <v>44</v>
      </c>
      <c r="D43" s="137">
        <v>41025</v>
      </c>
      <c r="E43" s="137">
        <v>41847</v>
      </c>
      <c r="F43" s="263">
        <f t="shared" si="0"/>
        <v>822</v>
      </c>
      <c r="G43" s="228"/>
      <c r="H43" s="166"/>
      <c r="I43" s="8">
        <v>38</v>
      </c>
      <c r="J43" s="264">
        <v>42681</v>
      </c>
      <c r="L43" s="8">
        <v>39</v>
      </c>
      <c r="M43" s="228">
        <v>43590</v>
      </c>
    </row>
    <row r="44" spans="2:13" x14ac:dyDescent="0.2">
      <c r="B44" s="295"/>
      <c r="C44" s="137">
        <v>45</v>
      </c>
      <c r="D44" s="137">
        <v>41898</v>
      </c>
      <c r="E44" s="137">
        <v>42735</v>
      </c>
      <c r="F44" s="263">
        <f t="shared" si="0"/>
        <v>837</v>
      </c>
      <c r="G44" s="228"/>
      <c r="H44" s="166"/>
      <c r="I44" s="8">
        <v>39</v>
      </c>
      <c r="J44" s="264">
        <v>43590</v>
      </c>
      <c r="L44" s="8">
        <v>40</v>
      </c>
      <c r="M44" s="228">
        <v>44607</v>
      </c>
    </row>
    <row r="45" spans="2:13" x14ac:dyDescent="0.2">
      <c r="B45" s="295"/>
      <c r="C45" s="137">
        <v>46</v>
      </c>
      <c r="D45" s="137">
        <v>42876</v>
      </c>
      <c r="E45" s="137">
        <v>43734</v>
      </c>
      <c r="F45" s="263">
        <f t="shared" si="0"/>
        <v>858</v>
      </c>
      <c r="G45" s="228"/>
      <c r="H45" s="166"/>
      <c r="I45" s="8">
        <v>40</v>
      </c>
      <c r="J45" s="264">
        <v>44607</v>
      </c>
      <c r="L45" s="8">
        <v>41</v>
      </c>
      <c r="M45" s="228">
        <v>45585</v>
      </c>
    </row>
    <row r="46" spans="2:13" x14ac:dyDescent="0.2">
      <c r="B46" s="295"/>
      <c r="C46" s="137">
        <v>47</v>
      </c>
      <c r="D46" s="137">
        <v>43815</v>
      </c>
      <c r="E46" s="137">
        <v>44691</v>
      </c>
      <c r="F46" s="263">
        <f t="shared" si="0"/>
        <v>876</v>
      </c>
      <c r="G46" s="228"/>
      <c r="H46" s="166"/>
      <c r="I46" s="8">
        <v>41</v>
      </c>
      <c r="J46" s="264">
        <v>45585</v>
      </c>
      <c r="L46" s="8">
        <v>42</v>
      </c>
      <c r="M46" s="228">
        <v>46560</v>
      </c>
    </row>
    <row r="47" spans="2:13" x14ac:dyDescent="0.2">
      <c r="B47" s="295"/>
      <c r="C47" s="137">
        <v>48</v>
      </c>
      <c r="D47" s="137">
        <v>44751</v>
      </c>
      <c r="E47" s="137">
        <v>45645</v>
      </c>
      <c r="F47" s="263">
        <f t="shared" si="0"/>
        <v>894</v>
      </c>
      <c r="G47" s="228"/>
      <c r="H47" s="166"/>
      <c r="I47" s="8">
        <v>42</v>
      </c>
      <c r="J47" s="264">
        <v>46560</v>
      </c>
      <c r="L47" s="8">
        <v>43</v>
      </c>
      <c r="M47" s="228">
        <v>47511</v>
      </c>
    </row>
    <row r="48" spans="2:13" ht="13.5" thickBot="1" x14ac:dyDescent="0.25">
      <c r="B48" s="296"/>
      <c r="C48" s="139">
        <v>49</v>
      </c>
      <c r="D48" s="139">
        <v>45666</v>
      </c>
      <c r="E48" s="139">
        <v>46578</v>
      </c>
      <c r="F48" s="263">
        <f t="shared" si="0"/>
        <v>912</v>
      </c>
      <c r="G48" s="228"/>
      <c r="H48" s="166"/>
      <c r="I48" s="8">
        <v>43</v>
      </c>
      <c r="J48" s="264">
        <v>47511</v>
      </c>
      <c r="L48" s="8">
        <v>44</v>
      </c>
      <c r="M48" s="228">
        <v>48492</v>
      </c>
    </row>
    <row r="49" spans="2:13" x14ac:dyDescent="0.2">
      <c r="B49" s="292" t="s">
        <v>146</v>
      </c>
      <c r="C49" s="138">
        <v>50</v>
      </c>
      <c r="D49" s="138">
        <v>46608</v>
      </c>
      <c r="E49" s="137">
        <v>47541</v>
      </c>
      <c r="F49" s="263">
        <f t="shared" si="0"/>
        <v>933</v>
      </c>
      <c r="G49" s="228"/>
      <c r="H49" s="166"/>
      <c r="I49" s="8">
        <v>44</v>
      </c>
      <c r="J49" s="264">
        <v>48492</v>
      </c>
      <c r="L49" s="8">
        <v>45</v>
      </c>
      <c r="M49" s="228">
        <v>49464</v>
      </c>
    </row>
    <row r="50" spans="2:13" x14ac:dyDescent="0.2">
      <c r="B50" s="293"/>
      <c r="C50" s="138">
        <v>51</v>
      </c>
      <c r="D50" s="138">
        <v>47544</v>
      </c>
      <c r="E50" s="137">
        <v>48495</v>
      </c>
      <c r="F50" s="263">
        <f t="shared" si="0"/>
        <v>951</v>
      </c>
      <c r="G50" s="228"/>
      <c r="H50" s="166"/>
      <c r="I50" s="8">
        <v>45</v>
      </c>
      <c r="J50" s="264">
        <v>49464</v>
      </c>
      <c r="L50" s="8">
        <v>46</v>
      </c>
      <c r="M50" s="228">
        <v>50448</v>
      </c>
    </row>
    <row r="51" spans="2:13" x14ac:dyDescent="0.2">
      <c r="B51" s="293"/>
      <c r="C51" s="138">
        <v>52</v>
      </c>
      <c r="D51" s="138">
        <v>48489</v>
      </c>
      <c r="E51" s="137">
        <v>49458</v>
      </c>
      <c r="F51" s="263">
        <f t="shared" si="0"/>
        <v>969</v>
      </c>
      <c r="G51" s="228"/>
      <c r="H51" s="166"/>
      <c r="I51" s="8">
        <v>46</v>
      </c>
      <c r="J51" s="264">
        <v>50448</v>
      </c>
      <c r="L51" s="8">
        <v>47</v>
      </c>
      <c r="M51" s="228">
        <v>51450</v>
      </c>
    </row>
    <row r="52" spans="2:13" x14ac:dyDescent="0.2">
      <c r="B52" s="293"/>
      <c r="C52" s="138">
        <v>53</v>
      </c>
      <c r="D52" s="138">
        <v>49452</v>
      </c>
      <c r="E52" s="137">
        <v>50442</v>
      </c>
      <c r="F52" s="263">
        <f t="shared" si="0"/>
        <v>990</v>
      </c>
      <c r="G52" s="228"/>
      <c r="H52" s="166"/>
      <c r="I52" s="8">
        <v>47</v>
      </c>
      <c r="J52" s="264">
        <v>51450</v>
      </c>
      <c r="L52" s="8">
        <v>48</v>
      </c>
      <c r="M52" s="228">
        <v>52482</v>
      </c>
    </row>
    <row r="53" spans="2:13" ht="12.75" customHeight="1" x14ac:dyDescent="0.2">
      <c r="B53" s="293"/>
      <c r="C53" s="138">
        <v>54</v>
      </c>
      <c r="D53" s="138">
        <v>50445</v>
      </c>
      <c r="E53" s="137">
        <v>51453</v>
      </c>
      <c r="F53" s="263">
        <f t="shared" si="0"/>
        <v>1008</v>
      </c>
      <c r="G53" s="228"/>
      <c r="H53" s="166"/>
      <c r="I53" s="8">
        <v>48</v>
      </c>
      <c r="J53" s="264">
        <v>52482</v>
      </c>
      <c r="L53" s="8">
        <v>49</v>
      </c>
      <c r="M53" s="228">
        <v>53544</v>
      </c>
    </row>
    <row r="54" spans="2:13" x14ac:dyDescent="0.2">
      <c r="B54" s="293"/>
      <c r="C54" s="138">
        <v>55</v>
      </c>
      <c r="D54" s="138">
        <v>51465</v>
      </c>
      <c r="E54" s="137">
        <v>52494</v>
      </c>
      <c r="F54" s="263">
        <f t="shared" si="0"/>
        <v>1029</v>
      </c>
      <c r="G54" s="228"/>
      <c r="H54" s="166"/>
      <c r="I54" s="8">
        <v>49</v>
      </c>
      <c r="J54" s="264">
        <v>53544</v>
      </c>
      <c r="L54" s="8">
        <v>50</v>
      </c>
      <c r="M54" s="228">
        <v>54597</v>
      </c>
    </row>
    <row r="55" spans="2:13" x14ac:dyDescent="0.2">
      <c r="B55" s="293"/>
      <c r="C55" s="138">
        <v>56</v>
      </c>
      <c r="D55" s="138">
        <v>52476</v>
      </c>
      <c r="E55" s="137">
        <f t="shared" ref="E55" si="2">D55*102%</f>
        <v>53525.520000000004</v>
      </c>
      <c r="F55" s="263">
        <f t="shared" si="0"/>
        <v>1049.5200000000041</v>
      </c>
      <c r="G55" s="228"/>
      <c r="H55" s="166"/>
      <c r="I55" s="8">
        <v>50</v>
      </c>
      <c r="J55" s="264">
        <v>54597</v>
      </c>
      <c r="L55" s="8">
        <v>51</v>
      </c>
      <c r="M55" s="228">
        <v>55638</v>
      </c>
    </row>
    <row r="56" spans="2:13" x14ac:dyDescent="0.2">
      <c r="B56" s="293"/>
      <c r="C56" s="138">
        <v>57</v>
      </c>
      <c r="D56" s="138">
        <v>53478</v>
      </c>
      <c r="E56" s="137">
        <v>54549</v>
      </c>
      <c r="F56" s="263">
        <f t="shared" si="0"/>
        <v>1071</v>
      </c>
      <c r="G56" s="228"/>
      <c r="H56" s="166"/>
      <c r="I56" s="8">
        <v>51</v>
      </c>
      <c r="J56" s="264">
        <v>55638</v>
      </c>
      <c r="L56" s="265">
        <v>52</v>
      </c>
      <c r="M56" s="228">
        <v>56682</v>
      </c>
    </row>
    <row r="57" spans="2:13" x14ac:dyDescent="0.2">
      <c r="B57" s="293"/>
      <c r="C57" s="138">
        <v>58</v>
      </c>
      <c r="D57" s="138">
        <v>54480</v>
      </c>
      <c r="E57" s="137">
        <v>55569</v>
      </c>
      <c r="F57" s="263">
        <f t="shared" si="0"/>
        <v>1089</v>
      </c>
      <c r="G57" s="228"/>
      <c r="H57" s="166"/>
      <c r="I57" s="265">
        <v>52</v>
      </c>
      <c r="J57" s="264">
        <v>56682</v>
      </c>
      <c r="L57" s="8">
        <v>53</v>
      </c>
      <c r="M57" s="228">
        <v>57735</v>
      </c>
    </row>
    <row r="58" spans="2:13" x14ac:dyDescent="0.2">
      <c r="B58" s="293"/>
      <c r="C58" s="138">
        <v>59</v>
      </c>
      <c r="D58" s="138">
        <v>55494</v>
      </c>
      <c r="E58" s="137">
        <v>56604</v>
      </c>
      <c r="F58" s="263">
        <f t="shared" si="0"/>
        <v>1110</v>
      </c>
      <c r="G58" s="228"/>
      <c r="H58" s="166"/>
      <c r="I58" s="8">
        <v>53</v>
      </c>
      <c r="J58" s="264">
        <v>57735</v>
      </c>
      <c r="L58" s="8">
        <v>54</v>
      </c>
      <c r="M58" s="228">
        <v>58779</v>
      </c>
    </row>
    <row r="59" spans="2:13" x14ac:dyDescent="0.2">
      <c r="B59" s="293"/>
      <c r="C59" s="138">
        <v>60</v>
      </c>
      <c r="D59" s="138">
        <v>56496</v>
      </c>
      <c r="E59" s="137">
        <v>57627</v>
      </c>
      <c r="F59" s="263">
        <f t="shared" si="0"/>
        <v>1131</v>
      </c>
      <c r="G59" s="228"/>
      <c r="H59" s="166"/>
      <c r="I59" s="8">
        <v>54</v>
      </c>
      <c r="J59" s="264">
        <v>58779</v>
      </c>
      <c r="L59" s="8">
        <v>55</v>
      </c>
      <c r="M59" s="228">
        <v>59823</v>
      </c>
    </row>
    <row r="60" spans="2:13" x14ac:dyDescent="0.2">
      <c r="B60" s="293"/>
      <c r="C60" s="138">
        <v>61</v>
      </c>
      <c r="D60" s="138">
        <v>57501</v>
      </c>
      <c r="E60" s="137">
        <v>58650</v>
      </c>
      <c r="F60" s="263">
        <f t="shared" si="0"/>
        <v>1149</v>
      </c>
      <c r="G60" s="228"/>
      <c r="H60" s="166"/>
      <c r="I60" s="8">
        <v>55</v>
      </c>
      <c r="J60" s="264">
        <v>59823</v>
      </c>
      <c r="L60" s="8">
        <v>56</v>
      </c>
      <c r="M60" s="228">
        <v>60879</v>
      </c>
    </row>
    <row r="61" spans="2:13" x14ac:dyDescent="0.2">
      <c r="B61" s="293"/>
      <c r="C61" s="138">
        <v>62</v>
      </c>
      <c r="D61" s="138">
        <v>58515</v>
      </c>
      <c r="E61" s="137">
        <v>59685</v>
      </c>
      <c r="F61" s="263">
        <f t="shared" si="0"/>
        <v>1170</v>
      </c>
      <c r="G61" s="228"/>
      <c r="H61" s="166"/>
      <c r="I61" s="8">
        <v>56</v>
      </c>
      <c r="J61" s="264">
        <v>60879</v>
      </c>
      <c r="L61" s="8">
        <v>57</v>
      </c>
      <c r="M61" s="228">
        <v>61929</v>
      </c>
    </row>
    <row r="62" spans="2:13" x14ac:dyDescent="0.2">
      <c r="B62" s="293"/>
      <c r="C62" s="138">
        <v>63</v>
      </c>
      <c r="D62" s="138">
        <v>59523</v>
      </c>
      <c r="E62" s="137">
        <v>60714</v>
      </c>
      <c r="F62" s="263">
        <f t="shared" si="0"/>
        <v>1191</v>
      </c>
      <c r="G62" s="228"/>
      <c r="H62" s="166"/>
      <c r="I62" s="8">
        <v>57</v>
      </c>
      <c r="J62" s="264">
        <v>61929</v>
      </c>
      <c r="L62" s="8">
        <v>58</v>
      </c>
      <c r="M62" s="228">
        <v>62970</v>
      </c>
    </row>
    <row r="63" spans="2:13" x14ac:dyDescent="0.2">
      <c r="B63" s="293"/>
      <c r="C63" s="138">
        <v>64</v>
      </c>
      <c r="D63" s="138">
        <v>60525</v>
      </c>
      <c r="E63" s="137">
        <v>61737</v>
      </c>
      <c r="F63" s="263">
        <f t="shared" si="0"/>
        <v>1212</v>
      </c>
      <c r="G63" s="228"/>
      <c r="H63" s="166"/>
      <c r="I63" s="8">
        <v>58</v>
      </c>
      <c r="J63" s="264">
        <v>62970</v>
      </c>
      <c r="L63" s="8">
        <v>59</v>
      </c>
      <c r="M63" s="228">
        <v>64023</v>
      </c>
    </row>
    <row r="64" spans="2:13" x14ac:dyDescent="0.2">
      <c r="B64" s="293"/>
      <c r="C64" s="138">
        <v>65</v>
      </c>
      <c r="D64" s="138">
        <v>61536</v>
      </c>
      <c r="E64" s="137">
        <v>62766</v>
      </c>
      <c r="F64" s="263">
        <f t="shared" si="0"/>
        <v>1230</v>
      </c>
      <c r="G64" s="228"/>
      <c r="H64" s="166"/>
      <c r="I64" s="8">
        <v>59</v>
      </c>
      <c r="J64" s="264">
        <v>64023</v>
      </c>
      <c r="L64" s="8">
        <v>60</v>
      </c>
      <c r="M64" s="228">
        <v>65367</v>
      </c>
    </row>
    <row r="65" spans="1:13" x14ac:dyDescent="0.2">
      <c r="B65" s="293"/>
      <c r="C65" s="138">
        <v>66</v>
      </c>
      <c r="D65" s="138">
        <v>62829</v>
      </c>
      <c r="E65" s="137">
        <v>64086</v>
      </c>
      <c r="F65" s="263">
        <f t="shared" si="0"/>
        <v>1257</v>
      </c>
      <c r="G65" s="228"/>
      <c r="H65" s="166"/>
      <c r="I65" s="8">
        <v>60</v>
      </c>
      <c r="J65" s="264">
        <v>65367</v>
      </c>
      <c r="L65" s="8">
        <v>61</v>
      </c>
      <c r="M65" s="228">
        <v>66732</v>
      </c>
    </row>
    <row r="66" spans="1:13" x14ac:dyDescent="0.2">
      <c r="B66" s="293"/>
      <c r="C66" s="138">
        <v>67</v>
      </c>
      <c r="D66" s="138">
        <v>64140</v>
      </c>
      <c r="E66" s="137">
        <v>65424</v>
      </c>
      <c r="F66" s="263">
        <f t="shared" si="0"/>
        <v>1284</v>
      </c>
      <c r="G66" s="228"/>
      <c r="H66" s="166"/>
      <c r="I66" s="8">
        <v>61</v>
      </c>
      <c r="J66" s="264">
        <v>66732</v>
      </c>
      <c r="L66" s="8">
        <v>62</v>
      </c>
      <c r="M66" s="228">
        <v>68127</v>
      </c>
    </row>
    <row r="67" spans="1:13" x14ac:dyDescent="0.2">
      <c r="B67" s="293"/>
      <c r="C67" s="138">
        <v>68</v>
      </c>
      <c r="D67" s="138">
        <v>65481</v>
      </c>
      <c r="E67" s="137">
        <v>66792</v>
      </c>
      <c r="F67" s="263">
        <f t="shared" si="0"/>
        <v>1311</v>
      </c>
      <c r="G67" s="228"/>
      <c r="H67" s="166"/>
      <c r="I67" s="8">
        <v>62</v>
      </c>
      <c r="J67" s="264">
        <v>68127</v>
      </c>
      <c r="L67" s="8">
        <v>63</v>
      </c>
      <c r="M67" s="228">
        <v>69561</v>
      </c>
    </row>
    <row r="68" spans="1:13" x14ac:dyDescent="0.2">
      <c r="B68" s="293"/>
      <c r="C68" s="138">
        <v>69</v>
      </c>
      <c r="D68" s="138">
        <v>66861</v>
      </c>
      <c r="E68" s="137">
        <v>68199</v>
      </c>
      <c r="F68" s="263">
        <f t="shared" si="0"/>
        <v>1338</v>
      </c>
      <c r="G68" s="228"/>
      <c r="H68" s="166"/>
      <c r="I68" s="8">
        <v>63</v>
      </c>
      <c r="J68" s="264">
        <v>69561</v>
      </c>
      <c r="L68" s="8">
        <v>64</v>
      </c>
      <c r="M68" s="228">
        <v>71016</v>
      </c>
    </row>
    <row r="69" spans="1:13" ht="13.5" thickBot="1" x14ac:dyDescent="0.25">
      <c r="B69" s="294"/>
      <c r="C69" s="143">
        <v>70</v>
      </c>
      <c r="D69" s="141">
        <v>68259</v>
      </c>
      <c r="E69" s="139">
        <v>69624</v>
      </c>
      <c r="F69" s="263">
        <f t="shared" si="0"/>
        <v>1365</v>
      </c>
      <c r="G69" s="228"/>
      <c r="H69" s="166"/>
      <c r="I69" s="8">
        <v>64</v>
      </c>
      <c r="J69" s="264">
        <v>71016</v>
      </c>
      <c r="L69" s="8">
        <v>65</v>
      </c>
      <c r="M69" s="228">
        <v>72438</v>
      </c>
    </row>
    <row r="70" spans="1:13" x14ac:dyDescent="0.2">
      <c r="A70" s="186"/>
      <c r="B70" s="186"/>
      <c r="C70" s="186"/>
      <c r="D70" s="186"/>
      <c r="E70" s="40"/>
      <c r="F70" s="276"/>
      <c r="G70" s="253"/>
      <c r="H70" s="40"/>
    </row>
    <row r="71" spans="1:13" x14ac:dyDescent="0.2">
      <c r="A71" s="186"/>
      <c r="B71" s="186"/>
      <c r="C71" s="186"/>
      <c r="D71" s="186"/>
      <c r="E71" s="40"/>
      <c r="F71" s="276"/>
      <c r="G71" s="253"/>
      <c r="H71" s="40"/>
    </row>
    <row r="72" spans="1:13" x14ac:dyDescent="0.2">
      <c r="A72" s="186"/>
      <c r="B72" s="186"/>
      <c r="C72" s="186"/>
      <c r="D72" s="186"/>
      <c r="E72" s="40"/>
      <c r="F72" s="276"/>
      <c r="G72" s="253"/>
      <c r="H72" s="40"/>
    </row>
    <row r="73" spans="1:13" x14ac:dyDescent="0.2">
      <c r="A73" s="186"/>
      <c r="B73" s="186"/>
      <c r="C73" s="186"/>
      <c r="D73" s="186"/>
      <c r="E73" s="40"/>
      <c r="F73" s="276"/>
      <c r="G73" s="253"/>
      <c r="H73" s="40"/>
    </row>
    <row r="74" spans="1:13" x14ac:dyDescent="0.2">
      <c r="A74" s="186"/>
      <c r="B74" s="186"/>
      <c r="C74" s="186"/>
      <c r="D74" s="186"/>
      <c r="E74" s="40"/>
      <c r="F74" s="276"/>
      <c r="G74" s="253"/>
      <c r="H74" s="40"/>
    </row>
    <row r="75" spans="1:13" x14ac:dyDescent="0.2">
      <c r="A75" s="186"/>
      <c r="B75" s="186"/>
      <c r="C75" s="186"/>
      <c r="D75" s="186"/>
      <c r="E75" s="40"/>
      <c r="F75" s="276"/>
      <c r="G75" s="253"/>
      <c r="H75" s="40"/>
    </row>
    <row r="76" spans="1:13" x14ac:dyDescent="0.2">
      <c r="A76" s="186"/>
      <c r="B76" s="186"/>
      <c r="C76" s="186"/>
      <c r="D76" s="186"/>
      <c r="E76" s="40"/>
      <c r="F76" s="276"/>
      <c r="G76" s="253"/>
      <c r="H76" s="40"/>
    </row>
    <row r="77" spans="1:13" x14ac:dyDescent="0.2">
      <c r="A77" s="186"/>
      <c r="B77" s="186"/>
      <c r="C77" s="186"/>
      <c r="D77" s="186"/>
      <c r="E77" s="40"/>
      <c r="F77" s="276"/>
      <c r="G77" s="253"/>
      <c r="H77" s="40"/>
    </row>
    <row r="78" spans="1:13" x14ac:dyDescent="0.2">
      <c r="A78" s="186"/>
      <c r="B78" s="186"/>
      <c r="C78" s="186"/>
      <c r="D78" s="186"/>
      <c r="E78" s="40"/>
      <c r="F78" s="276"/>
      <c r="G78" s="253"/>
      <c r="H78" s="40"/>
    </row>
    <row r="79" spans="1:13" x14ac:dyDescent="0.2">
      <c r="A79" s="186"/>
      <c r="B79" s="186"/>
      <c r="C79" s="186"/>
      <c r="D79" s="186"/>
      <c r="E79" s="40"/>
      <c r="F79" s="276"/>
      <c r="G79" s="253"/>
      <c r="H79" s="40"/>
    </row>
    <row r="80" spans="1:13" x14ac:dyDescent="0.2">
      <c r="A80" s="186"/>
      <c r="B80" s="186"/>
      <c r="C80" s="186"/>
      <c r="D80" s="186"/>
      <c r="E80" s="40"/>
      <c r="F80" s="276"/>
      <c r="G80" s="253"/>
      <c r="H80" s="40"/>
    </row>
    <row r="81" spans="1:8" x14ac:dyDescent="0.2">
      <c r="A81" s="186"/>
      <c r="B81" s="186"/>
      <c r="C81" s="186"/>
      <c r="D81" s="186"/>
      <c r="E81" s="40"/>
      <c r="F81" s="276"/>
      <c r="G81" s="253"/>
      <c r="H81" s="40"/>
    </row>
    <row r="82" spans="1:8" x14ac:dyDescent="0.2">
      <c r="A82" s="186"/>
      <c r="B82" s="186"/>
      <c r="C82" s="186"/>
      <c r="D82" s="186"/>
      <c r="E82" s="40"/>
      <c r="F82" s="276"/>
      <c r="G82" s="253"/>
      <c r="H82" s="40"/>
    </row>
    <row r="83" spans="1:8" x14ac:dyDescent="0.2">
      <c r="A83" s="186"/>
      <c r="B83" s="186"/>
      <c r="C83" s="186"/>
      <c r="D83" s="186"/>
      <c r="E83" s="40"/>
      <c r="F83" s="276"/>
      <c r="G83" s="253"/>
      <c r="H83" s="40"/>
    </row>
    <row r="84" spans="1:8" x14ac:dyDescent="0.2">
      <c r="A84" s="186"/>
      <c r="B84" s="186"/>
      <c r="C84" s="186"/>
      <c r="D84" s="186"/>
      <c r="E84" s="40"/>
      <c r="F84" s="276"/>
      <c r="G84" s="253"/>
      <c r="H84" s="40"/>
    </row>
    <row r="85" spans="1:8" x14ac:dyDescent="0.2">
      <c r="A85" s="186"/>
      <c r="B85" s="186"/>
      <c r="C85" s="186"/>
      <c r="D85" s="186"/>
      <c r="E85" s="40"/>
      <c r="F85" s="276"/>
      <c r="G85" s="253"/>
      <c r="H85" s="40"/>
    </row>
    <row r="86" spans="1:8" x14ac:dyDescent="0.2">
      <c r="A86" s="186"/>
      <c r="B86" s="186"/>
      <c r="C86" s="186"/>
      <c r="D86" s="186"/>
      <c r="E86" s="40"/>
      <c r="F86" s="276"/>
      <c r="G86" s="253"/>
      <c r="H86" s="40"/>
    </row>
    <row r="87" spans="1:8" x14ac:dyDescent="0.2">
      <c r="A87" s="186"/>
      <c r="B87" s="186"/>
      <c r="C87" s="186"/>
      <c r="D87" s="186"/>
      <c r="E87" s="40"/>
      <c r="F87" s="276"/>
      <c r="G87" s="253"/>
      <c r="H87" s="40"/>
    </row>
    <row r="88" spans="1:8" x14ac:dyDescent="0.2">
      <c r="A88" s="186"/>
      <c r="B88" s="186"/>
      <c r="C88" s="186"/>
      <c r="D88" s="186"/>
      <c r="E88" s="40"/>
      <c r="F88" s="276"/>
      <c r="G88" s="253"/>
      <c r="H88" s="40"/>
    </row>
    <row r="89" spans="1:8" x14ac:dyDescent="0.2">
      <c r="A89" s="186"/>
      <c r="B89" s="186"/>
      <c r="C89" s="186"/>
      <c r="D89" s="186"/>
      <c r="E89" s="40"/>
      <c r="F89" s="276"/>
      <c r="G89" s="253"/>
      <c r="H89" s="40"/>
    </row>
    <row r="90" spans="1:8" x14ac:dyDescent="0.2">
      <c r="A90" s="186"/>
      <c r="B90" s="186"/>
      <c r="C90" s="186"/>
      <c r="D90" s="186"/>
      <c r="E90" s="40"/>
      <c r="F90" s="276"/>
      <c r="G90" s="253"/>
      <c r="H90" s="40"/>
    </row>
    <row r="91" spans="1:8" x14ac:dyDescent="0.2">
      <c r="A91" s="186"/>
      <c r="B91" s="186"/>
      <c r="C91" s="186"/>
      <c r="D91" s="186"/>
      <c r="E91" s="40"/>
      <c r="F91" s="276"/>
      <c r="G91" s="253"/>
      <c r="H91" s="40"/>
    </row>
    <row r="92" spans="1:8" x14ac:dyDescent="0.2">
      <c r="A92" s="186"/>
      <c r="B92" s="186"/>
      <c r="C92" s="186"/>
      <c r="D92" s="186"/>
      <c r="E92" s="40"/>
      <c r="F92" s="276"/>
      <c r="G92" s="253"/>
      <c r="H92" s="40"/>
    </row>
    <row r="93" spans="1:8" x14ac:dyDescent="0.2">
      <c r="A93" s="186"/>
      <c r="B93" s="186"/>
      <c r="C93" s="186"/>
      <c r="D93" s="186"/>
      <c r="E93" s="40"/>
      <c r="F93" s="276"/>
      <c r="G93" s="253"/>
      <c r="H93" s="40"/>
    </row>
    <row r="94" spans="1:8" x14ac:dyDescent="0.2">
      <c r="A94" s="186"/>
      <c r="B94" s="186"/>
      <c r="C94" s="186"/>
      <c r="D94" s="186"/>
      <c r="E94" s="40"/>
      <c r="F94" s="276"/>
      <c r="G94" s="253"/>
      <c r="H94" s="40"/>
    </row>
    <row r="95" spans="1:8" x14ac:dyDescent="0.2">
      <c r="A95" s="186"/>
      <c r="B95" s="186"/>
      <c r="C95" s="186"/>
      <c r="D95" s="186"/>
      <c r="E95" s="40"/>
      <c r="F95" s="276"/>
      <c r="G95" s="253"/>
      <c r="H95" s="40"/>
    </row>
    <row r="96" spans="1:8" x14ac:dyDescent="0.2">
      <c r="A96" s="186"/>
      <c r="B96" s="186"/>
      <c r="C96" s="186"/>
      <c r="D96" s="186"/>
      <c r="E96" s="40"/>
      <c r="F96" s="276"/>
      <c r="G96" s="253"/>
      <c r="H96" s="40"/>
    </row>
    <row r="97" spans="1:8" x14ac:dyDescent="0.2">
      <c r="A97" s="186"/>
      <c r="B97" s="186"/>
      <c r="C97" s="186"/>
      <c r="D97" s="186"/>
      <c r="E97" s="40"/>
      <c r="F97" s="276"/>
      <c r="G97" s="253"/>
      <c r="H97" s="40"/>
    </row>
    <row r="98" spans="1:8" x14ac:dyDescent="0.2">
      <c r="A98" s="186"/>
      <c r="B98" s="186"/>
      <c r="C98" s="186"/>
      <c r="D98" s="186"/>
      <c r="E98" s="40"/>
      <c r="F98" s="276"/>
      <c r="G98" s="253"/>
      <c r="H98" s="40"/>
    </row>
    <row r="99" spans="1:8" x14ac:dyDescent="0.2">
      <c r="A99" s="186"/>
      <c r="B99" s="186"/>
      <c r="C99" s="186"/>
      <c r="D99" s="186"/>
      <c r="E99" s="40"/>
      <c r="F99" s="276"/>
      <c r="G99" s="253"/>
      <c r="H99" s="40"/>
    </row>
    <row r="100" spans="1:8" x14ac:dyDescent="0.2">
      <c r="A100" s="186"/>
      <c r="B100" s="186"/>
      <c r="C100" s="186"/>
      <c r="D100" s="186"/>
      <c r="E100" s="40"/>
      <c r="F100" s="276"/>
      <c r="G100" s="253"/>
      <c r="H100" s="40"/>
    </row>
    <row r="101" spans="1:8" x14ac:dyDescent="0.2">
      <c r="A101" s="186"/>
      <c r="B101" s="186"/>
      <c r="C101" s="186"/>
      <c r="D101" s="186"/>
      <c r="E101" s="40"/>
      <c r="F101" s="276"/>
      <c r="G101" s="253"/>
      <c r="H101" s="40"/>
    </row>
    <row r="102" spans="1:8" x14ac:dyDescent="0.2">
      <c r="A102" s="186"/>
      <c r="B102" s="186"/>
      <c r="C102" s="186"/>
      <c r="D102" s="186"/>
      <c r="E102" s="40"/>
      <c r="F102" s="276"/>
      <c r="G102" s="253"/>
      <c r="H102" s="40"/>
    </row>
    <row r="103" spans="1:8" x14ac:dyDescent="0.2">
      <c r="A103" s="186"/>
      <c r="B103" s="186"/>
      <c r="C103" s="186"/>
      <c r="D103" s="186"/>
      <c r="E103" s="40"/>
      <c r="F103" s="276"/>
      <c r="G103" s="253"/>
      <c r="H103" s="40"/>
    </row>
    <row r="104" spans="1:8" x14ac:dyDescent="0.2">
      <c r="A104" s="186"/>
      <c r="B104" s="186"/>
      <c r="C104" s="186"/>
      <c r="D104" s="186"/>
      <c r="E104" s="40"/>
      <c r="F104" s="276"/>
      <c r="G104" s="253"/>
      <c r="H104" s="40"/>
    </row>
    <row r="105" spans="1:8" x14ac:dyDescent="0.2">
      <c r="A105" s="186"/>
      <c r="B105" s="186"/>
      <c r="C105" s="186"/>
      <c r="D105" s="186"/>
      <c r="E105" s="40"/>
      <c r="F105" s="276"/>
      <c r="G105" s="253"/>
      <c r="H105" s="40"/>
    </row>
    <row r="106" spans="1:8" x14ac:dyDescent="0.2">
      <c r="A106" s="186"/>
      <c r="B106" s="186"/>
      <c r="C106" s="186"/>
      <c r="D106" s="186"/>
      <c r="E106" s="40"/>
      <c r="F106" s="276"/>
      <c r="G106" s="253"/>
      <c r="H106" s="40"/>
    </row>
    <row r="107" spans="1:8" x14ac:dyDescent="0.2">
      <c r="A107" s="186"/>
      <c r="B107" s="186"/>
      <c r="C107" s="186"/>
      <c r="D107" s="186"/>
      <c r="E107" s="40"/>
      <c r="F107" s="276"/>
      <c r="G107" s="253"/>
      <c r="H107" s="40"/>
    </row>
    <row r="108" spans="1:8" x14ac:dyDescent="0.2">
      <c r="A108" s="186"/>
      <c r="B108" s="186"/>
      <c r="C108" s="186"/>
      <c r="D108" s="186"/>
      <c r="E108" s="40"/>
      <c r="F108" s="276"/>
      <c r="G108" s="253"/>
      <c r="H108" s="40"/>
    </row>
    <row r="109" spans="1:8" x14ac:dyDescent="0.2">
      <c r="A109" s="186"/>
      <c r="B109" s="186"/>
      <c r="C109" s="186"/>
      <c r="D109" s="186"/>
      <c r="E109" s="40"/>
      <c r="F109" s="276"/>
      <c r="G109" s="253"/>
      <c r="H109" s="40"/>
    </row>
    <row r="110" spans="1:8" x14ac:dyDescent="0.2">
      <c r="A110" s="186"/>
      <c r="B110" s="186"/>
      <c r="C110" s="186"/>
      <c r="D110" s="186"/>
      <c r="E110" s="40"/>
      <c r="F110" s="276"/>
      <c r="G110" s="253"/>
      <c r="H110" s="40"/>
    </row>
    <row r="111" spans="1:8" x14ac:dyDescent="0.2">
      <c r="A111" s="186"/>
      <c r="B111" s="186"/>
      <c r="C111" s="186"/>
      <c r="D111" s="186"/>
      <c r="E111" s="40"/>
      <c r="F111" s="276"/>
      <c r="G111" s="253"/>
      <c r="H111" s="40"/>
    </row>
    <row r="112" spans="1:8" x14ac:dyDescent="0.2">
      <c r="A112" s="186"/>
      <c r="B112" s="186"/>
      <c r="C112" s="186"/>
      <c r="D112" s="186"/>
      <c r="E112" s="40"/>
      <c r="F112" s="276"/>
      <c r="G112" s="253"/>
      <c r="H112" s="40"/>
    </row>
    <row r="113" spans="1:8" x14ac:dyDescent="0.2">
      <c r="A113" s="186"/>
      <c r="B113" s="186"/>
      <c r="C113" s="186"/>
      <c r="D113" s="186"/>
      <c r="E113" s="40"/>
      <c r="F113" s="276"/>
      <c r="G113" s="253"/>
      <c r="H113" s="40"/>
    </row>
    <row r="114" spans="1:8" x14ac:dyDescent="0.2">
      <c r="A114" s="186"/>
      <c r="B114" s="186"/>
      <c r="C114" s="186"/>
      <c r="D114" s="186"/>
      <c r="E114" s="40"/>
      <c r="F114" s="276"/>
      <c r="G114" s="253"/>
      <c r="H114" s="40"/>
    </row>
    <row r="115" spans="1:8" x14ac:dyDescent="0.2">
      <c r="A115" s="186"/>
      <c r="B115" s="186"/>
      <c r="C115" s="186"/>
      <c r="D115" s="186"/>
      <c r="E115" s="40"/>
      <c r="F115" s="276"/>
      <c r="G115" s="253"/>
      <c r="H115" s="40"/>
    </row>
    <row r="116" spans="1:8" x14ac:dyDescent="0.2">
      <c r="A116" s="186"/>
      <c r="B116" s="186"/>
      <c r="C116" s="186"/>
      <c r="D116" s="186"/>
      <c r="E116" s="40"/>
      <c r="F116" s="276"/>
      <c r="G116" s="253"/>
      <c r="H116" s="40"/>
    </row>
    <row r="117" spans="1:8" x14ac:dyDescent="0.2">
      <c r="A117" s="186"/>
      <c r="B117" s="186"/>
      <c r="C117" s="186"/>
      <c r="D117" s="186"/>
      <c r="E117" s="40"/>
      <c r="F117" s="276"/>
      <c r="G117" s="253"/>
      <c r="H117" s="40"/>
    </row>
    <row r="118" spans="1:8" x14ac:dyDescent="0.2">
      <c r="A118" s="186"/>
      <c r="B118" s="186"/>
      <c r="C118" s="186"/>
      <c r="D118" s="186"/>
      <c r="E118" s="40"/>
      <c r="F118" s="276"/>
      <c r="G118" s="253"/>
      <c r="H118" s="40"/>
    </row>
    <row r="119" spans="1:8" x14ac:dyDescent="0.2">
      <c r="A119" s="186"/>
      <c r="B119" s="186"/>
      <c r="C119" s="186"/>
      <c r="D119" s="186"/>
      <c r="E119" s="40"/>
      <c r="F119" s="276"/>
      <c r="G119" s="253"/>
      <c r="H119" s="40"/>
    </row>
    <row r="120" spans="1:8" x14ac:dyDescent="0.2">
      <c r="A120" s="186"/>
      <c r="B120" s="186"/>
      <c r="C120" s="186"/>
      <c r="D120" s="186"/>
      <c r="E120" s="40"/>
      <c r="F120" s="276"/>
      <c r="G120" s="253"/>
      <c r="H120" s="40"/>
    </row>
    <row r="121" spans="1:8" x14ac:dyDescent="0.2">
      <c r="A121" s="186"/>
      <c r="B121" s="186"/>
      <c r="C121" s="186"/>
      <c r="D121" s="186"/>
      <c r="E121" s="40"/>
      <c r="F121" s="276"/>
      <c r="G121" s="253"/>
      <c r="H121" s="40"/>
    </row>
    <row r="122" spans="1:8" x14ac:dyDescent="0.2">
      <c r="A122" s="186"/>
      <c r="B122" s="186"/>
      <c r="C122" s="186"/>
      <c r="D122" s="186"/>
      <c r="E122" s="40"/>
      <c r="F122" s="276"/>
      <c r="G122" s="253"/>
      <c r="H122" s="40"/>
    </row>
    <row r="123" spans="1:8" x14ac:dyDescent="0.2">
      <c r="A123" s="186"/>
      <c r="B123" s="186"/>
      <c r="C123" s="186"/>
      <c r="D123" s="186"/>
      <c r="E123" s="40"/>
      <c r="F123" s="276"/>
      <c r="G123" s="253"/>
      <c r="H123" s="40"/>
    </row>
    <row r="124" spans="1:8" x14ac:dyDescent="0.2">
      <c r="A124" s="186"/>
      <c r="B124" s="186"/>
      <c r="C124" s="186"/>
      <c r="D124" s="186"/>
      <c r="E124" s="40"/>
      <c r="F124" s="276"/>
      <c r="G124" s="253"/>
      <c r="H124" s="40"/>
    </row>
    <row r="125" spans="1:8" x14ac:dyDescent="0.2">
      <c r="A125" s="186"/>
      <c r="B125" s="186"/>
      <c r="C125" s="186"/>
      <c r="D125" s="186"/>
      <c r="E125" s="40"/>
      <c r="F125" s="276"/>
      <c r="G125" s="253"/>
      <c r="H125" s="40"/>
    </row>
    <row r="126" spans="1:8" x14ac:dyDescent="0.2">
      <c r="A126" s="186"/>
      <c r="B126" s="186"/>
      <c r="C126" s="186"/>
      <c r="D126" s="186"/>
      <c r="E126" s="40"/>
      <c r="F126" s="276"/>
      <c r="G126" s="253"/>
      <c r="H126" s="40"/>
    </row>
    <row r="127" spans="1:8" x14ac:dyDescent="0.2">
      <c r="A127" s="186"/>
      <c r="B127" s="186"/>
      <c r="C127" s="186"/>
      <c r="D127" s="186"/>
      <c r="E127" s="40"/>
      <c r="F127" s="276"/>
      <c r="G127" s="253"/>
      <c r="H127" s="40"/>
    </row>
    <row r="128" spans="1:8" x14ac:dyDescent="0.2">
      <c r="A128" s="186"/>
      <c r="B128" s="186"/>
      <c r="C128" s="186"/>
      <c r="D128" s="186"/>
      <c r="E128" s="40"/>
      <c r="F128" s="276"/>
      <c r="G128" s="253"/>
      <c r="H128" s="40"/>
    </row>
    <row r="129" spans="1:8" x14ac:dyDescent="0.2">
      <c r="A129" s="186"/>
      <c r="B129" s="186"/>
      <c r="C129" s="186"/>
      <c r="D129" s="186"/>
      <c r="E129" s="40"/>
      <c r="F129" s="276"/>
      <c r="G129" s="253"/>
      <c r="H129" s="40"/>
    </row>
    <row r="130" spans="1:8" x14ac:dyDescent="0.2">
      <c r="A130" s="186"/>
      <c r="B130" s="186"/>
      <c r="C130" s="186"/>
      <c r="D130" s="186"/>
      <c r="E130" s="40"/>
      <c r="F130" s="276"/>
      <c r="G130" s="253"/>
      <c r="H130" s="40"/>
    </row>
    <row r="131" spans="1:8" x14ac:dyDescent="0.2">
      <c r="A131" s="186"/>
      <c r="B131" s="186"/>
      <c r="C131" s="186"/>
      <c r="D131" s="186"/>
      <c r="E131" s="40"/>
      <c r="F131" s="276"/>
      <c r="G131" s="253"/>
      <c r="H131" s="40"/>
    </row>
    <row r="132" spans="1:8" x14ac:dyDescent="0.2">
      <c r="A132" s="186"/>
      <c r="B132" s="186"/>
      <c r="C132" s="186"/>
      <c r="D132" s="186"/>
      <c r="E132" s="40"/>
      <c r="F132" s="276"/>
      <c r="G132" s="253"/>
      <c r="H132" s="40"/>
    </row>
  </sheetData>
  <mergeCells count="5">
    <mergeCell ref="B49:B69"/>
    <mergeCell ref="B5:B20"/>
    <mergeCell ref="B21:B33"/>
    <mergeCell ref="B34:B48"/>
    <mergeCell ref="A1:F1"/>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22"/>
  </sheetPr>
  <dimension ref="A1:M54"/>
  <sheetViews>
    <sheetView showRowColHeaders="0" zoomScaleNormal="100" workbookViewId="0">
      <selection activeCell="J22" sqref="J22"/>
    </sheetView>
  </sheetViews>
  <sheetFormatPr defaultRowHeight="12.75" x14ac:dyDescent="0.2"/>
  <cols>
    <col min="1" max="1" width="10.5703125" customWidth="1"/>
    <col min="2" max="2" width="9.7109375" customWidth="1"/>
    <col min="4" max="4" width="22.7109375" customWidth="1"/>
    <col min="5" max="5" width="18.140625" customWidth="1"/>
    <col min="6" max="6" width="18.28515625" customWidth="1"/>
  </cols>
  <sheetData>
    <row r="1" spans="1:13" ht="15.75" x14ac:dyDescent="0.25">
      <c r="A1" s="307" t="s">
        <v>105</v>
      </c>
      <c r="B1" s="307"/>
      <c r="C1" s="307"/>
      <c r="D1" s="307"/>
      <c r="E1" s="307"/>
      <c r="L1" s="118">
        <v>1.01</v>
      </c>
    </row>
    <row r="2" spans="1:13" ht="15.75" x14ac:dyDescent="0.25">
      <c r="A2" s="80"/>
    </row>
    <row r="3" spans="1:13" ht="33" customHeight="1" x14ac:dyDescent="0.2">
      <c r="A3" s="301" t="s">
        <v>127</v>
      </c>
      <c r="B3" s="301"/>
      <c r="C3" s="301"/>
      <c r="D3" s="301"/>
      <c r="E3" s="301"/>
      <c r="F3" s="301"/>
      <c r="G3" s="301"/>
      <c r="H3" s="301"/>
      <c r="I3" s="301"/>
      <c r="J3" s="301"/>
      <c r="K3" s="96"/>
      <c r="L3" s="96"/>
      <c r="M3" s="96"/>
    </row>
    <row r="4" spans="1:13" ht="15" x14ac:dyDescent="0.2">
      <c r="A4" s="82"/>
    </row>
    <row r="5" spans="1:13" ht="15.75" x14ac:dyDescent="0.25">
      <c r="A5" s="81" t="s">
        <v>106</v>
      </c>
    </row>
    <row r="6" spans="1:13" ht="65.25" customHeight="1" x14ac:dyDescent="0.2">
      <c r="A6" s="301" t="s">
        <v>136</v>
      </c>
      <c r="B6" s="301"/>
      <c r="C6" s="301"/>
      <c r="D6" s="301"/>
      <c r="E6" s="301"/>
      <c r="F6" s="301"/>
      <c r="G6" s="301"/>
      <c r="H6" s="301"/>
      <c r="I6" s="301"/>
      <c r="J6" s="301"/>
      <c r="K6" s="96"/>
      <c r="L6" s="96"/>
      <c r="M6" s="96"/>
    </row>
    <row r="7" spans="1:13" ht="15" x14ac:dyDescent="0.2">
      <c r="A7" s="82"/>
    </row>
    <row r="8" spans="1:13" ht="15" x14ac:dyDescent="0.2">
      <c r="A8" s="306" t="s">
        <v>107</v>
      </c>
      <c r="B8" s="306"/>
      <c r="C8" s="306"/>
    </row>
    <row r="9" spans="1:13" ht="15" x14ac:dyDescent="0.2">
      <c r="A9" s="306" t="s">
        <v>137</v>
      </c>
      <c r="B9" s="306"/>
      <c r="C9" s="306"/>
      <c r="D9" s="306"/>
      <c r="E9" s="306"/>
      <c r="F9" s="306"/>
    </row>
    <row r="10" spans="1:13" ht="29.25" customHeight="1" x14ac:dyDescent="0.2">
      <c r="A10" s="301" t="s">
        <v>134</v>
      </c>
      <c r="B10" s="301"/>
      <c r="C10" s="301"/>
      <c r="D10" s="301"/>
      <c r="E10" s="301"/>
      <c r="F10" s="301"/>
      <c r="G10" s="301"/>
      <c r="H10" s="301"/>
      <c r="I10" s="301"/>
      <c r="J10" s="301"/>
      <c r="K10" s="96"/>
      <c r="L10" s="96"/>
      <c r="M10" s="96"/>
    </row>
    <row r="11" spans="1:13" ht="15" x14ac:dyDescent="0.2">
      <c r="A11" s="306" t="s">
        <v>108</v>
      </c>
      <c r="B11" s="306"/>
      <c r="C11" s="306"/>
      <c r="D11" s="306"/>
      <c r="E11" s="306"/>
      <c r="F11" s="306"/>
      <c r="G11" s="306"/>
      <c r="H11" s="306"/>
      <c r="I11" s="306"/>
      <c r="J11" s="306"/>
      <c r="K11" s="97"/>
      <c r="L11" s="97"/>
      <c r="M11" s="97"/>
    </row>
    <row r="12" spans="1:13" ht="15" x14ac:dyDescent="0.2">
      <c r="A12" s="306" t="s">
        <v>109</v>
      </c>
      <c r="B12" s="306"/>
      <c r="C12" s="306"/>
      <c r="D12" s="306"/>
      <c r="E12" s="306"/>
      <c r="F12" s="306"/>
      <c r="G12" s="306"/>
      <c r="H12" s="306"/>
      <c r="I12" s="306"/>
      <c r="J12" s="306"/>
      <c r="K12" s="97"/>
      <c r="L12" s="97"/>
      <c r="M12" s="97"/>
    </row>
    <row r="13" spans="1:13" ht="15" x14ac:dyDescent="0.2">
      <c r="A13" s="90"/>
    </row>
    <row r="14" spans="1:13" ht="30.75" customHeight="1" x14ac:dyDescent="0.2">
      <c r="A14" s="301" t="s">
        <v>138</v>
      </c>
      <c r="B14" s="301"/>
      <c r="C14" s="301"/>
      <c r="D14" s="301"/>
      <c r="E14" s="301"/>
      <c r="F14" s="301"/>
      <c r="G14" s="301"/>
      <c r="H14" s="301"/>
      <c r="I14" s="301"/>
      <c r="J14" s="301"/>
      <c r="K14" s="96"/>
      <c r="L14" s="96"/>
      <c r="M14" s="96"/>
    </row>
    <row r="15" spans="1:13" ht="30.75" customHeight="1" thickBot="1" x14ac:dyDescent="0.25">
      <c r="A15" s="85"/>
      <c r="B15" s="85"/>
      <c r="C15" s="85"/>
      <c r="D15" s="85"/>
      <c r="E15" s="85"/>
      <c r="F15" s="85"/>
      <c r="G15" s="85"/>
      <c r="H15" s="85"/>
      <c r="I15" s="85"/>
      <c r="J15" s="85"/>
      <c r="K15" s="96"/>
      <c r="L15" s="96"/>
      <c r="M15" s="96"/>
    </row>
    <row r="16" spans="1:13" ht="16.5" thickBot="1" x14ac:dyDescent="0.3">
      <c r="A16" s="304">
        <v>1</v>
      </c>
      <c r="B16" s="305"/>
      <c r="C16" s="115"/>
      <c r="D16" s="114">
        <v>2</v>
      </c>
      <c r="E16" s="117">
        <v>3</v>
      </c>
      <c r="F16" s="117">
        <v>4</v>
      </c>
    </row>
    <row r="17" spans="1:10" ht="32.25" customHeight="1" thickBot="1" x14ac:dyDescent="0.25">
      <c r="A17" s="302" t="s">
        <v>132</v>
      </c>
      <c r="B17" s="303"/>
      <c r="C17" s="99" t="s">
        <v>133</v>
      </c>
      <c r="D17" s="100"/>
      <c r="E17" s="100"/>
      <c r="F17" s="116"/>
    </row>
    <row r="18" spans="1:10" ht="16.5" thickBot="1" x14ac:dyDescent="0.25">
      <c r="A18" s="91"/>
      <c r="B18" s="92"/>
      <c r="C18" s="99"/>
      <c r="D18" s="100" t="s">
        <v>110</v>
      </c>
      <c r="E18" s="107" t="s">
        <v>111</v>
      </c>
      <c r="F18" s="108" t="s">
        <v>112</v>
      </c>
    </row>
    <row r="19" spans="1:10" ht="30.75" customHeight="1" x14ac:dyDescent="0.2">
      <c r="A19" s="310" t="s">
        <v>113</v>
      </c>
      <c r="B19" s="310" t="s">
        <v>114</v>
      </c>
      <c r="C19" s="312" t="s">
        <v>113</v>
      </c>
      <c r="D19" s="101" t="s">
        <v>115</v>
      </c>
      <c r="E19" s="299" t="s">
        <v>117</v>
      </c>
      <c r="F19" s="308" t="s">
        <v>118</v>
      </c>
    </row>
    <row r="20" spans="1:10" ht="33" customHeight="1" thickBot="1" x14ac:dyDescent="0.25">
      <c r="A20" s="311"/>
      <c r="B20" s="311"/>
      <c r="C20" s="313"/>
      <c r="D20" s="102" t="s">
        <v>116</v>
      </c>
      <c r="E20" s="300"/>
      <c r="F20" s="309"/>
    </row>
    <row r="21" spans="1:10" ht="15.75" thickBot="1" x14ac:dyDescent="0.25">
      <c r="A21" s="93">
        <v>17</v>
      </c>
      <c r="B21" s="94">
        <v>18399</v>
      </c>
      <c r="C21" s="103">
        <v>25</v>
      </c>
      <c r="D21" s="106">
        <f>21983*L1</f>
        <v>22202.83</v>
      </c>
      <c r="E21" s="106">
        <f>21805*L1</f>
        <v>22023.05</v>
      </c>
      <c r="F21" s="106">
        <f>21760*L1</f>
        <v>21977.599999999999</v>
      </c>
    </row>
    <row r="22" spans="1:10" ht="15.75" thickBot="1" x14ac:dyDescent="0.25">
      <c r="A22" s="93">
        <v>18</v>
      </c>
      <c r="B22" s="94">
        <v>18729</v>
      </c>
      <c r="C22" s="103">
        <v>26</v>
      </c>
      <c r="D22" s="106">
        <f>22638*L1</f>
        <v>22864.38</v>
      </c>
      <c r="E22" s="106">
        <f>22455*L1</f>
        <v>22679.55</v>
      </c>
      <c r="F22" s="106">
        <f>22409*L1</f>
        <v>22633.09</v>
      </c>
    </row>
    <row r="23" spans="1:10" ht="15.75" thickBot="1" x14ac:dyDescent="0.25">
      <c r="A23" s="93">
        <v>19</v>
      </c>
      <c r="B23" s="94">
        <v>19368</v>
      </c>
      <c r="C23" s="103">
        <v>27</v>
      </c>
      <c r="D23" s="106">
        <f>23337*L1</f>
        <v>23570.37</v>
      </c>
      <c r="E23" s="106">
        <f>23148*L1</f>
        <v>23379.48</v>
      </c>
      <c r="F23" s="106">
        <f>23101*L1</f>
        <v>23332.01</v>
      </c>
    </row>
    <row r="24" spans="1:10" ht="15.75" thickBot="1" x14ac:dyDescent="0.25">
      <c r="A24" s="93">
        <v>20</v>
      </c>
      <c r="B24" s="94">
        <v>20004</v>
      </c>
      <c r="C24" s="103">
        <v>28</v>
      </c>
      <c r="D24" s="106">
        <f>24041*L1</f>
        <v>24281.41</v>
      </c>
      <c r="E24" s="106">
        <f>23846*L1</f>
        <v>24084.46</v>
      </c>
      <c r="F24" s="106">
        <f>23797*L1</f>
        <v>24034.97</v>
      </c>
    </row>
    <row r="25" spans="1:10" ht="16.5" thickBot="1" x14ac:dyDescent="0.25">
      <c r="A25" s="93">
        <v>21</v>
      </c>
      <c r="B25" s="94">
        <v>20670</v>
      </c>
      <c r="C25" s="103"/>
      <c r="D25" s="104"/>
      <c r="E25" s="103"/>
      <c r="F25" s="105"/>
    </row>
    <row r="26" spans="1:10" ht="15" x14ac:dyDescent="0.2">
      <c r="A26" s="82"/>
    </row>
    <row r="27" spans="1:10" ht="15.75" x14ac:dyDescent="0.25">
      <c r="A27" s="81" t="s">
        <v>119</v>
      </c>
    </row>
    <row r="28" spans="1:10" ht="15.75" x14ac:dyDescent="0.25">
      <c r="A28" s="81"/>
    </row>
    <row r="29" spans="1:10" ht="60" customHeight="1" x14ac:dyDescent="0.2">
      <c r="A29" s="301" t="s">
        <v>139</v>
      </c>
      <c r="B29" s="301"/>
      <c r="C29" s="301"/>
      <c r="D29" s="301"/>
      <c r="E29" s="301"/>
      <c r="F29" s="301"/>
      <c r="G29" s="301"/>
      <c r="H29" s="301"/>
      <c r="I29" s="301"/>
      <c r="J29" s="301"/>
    </row>
    <row r="30" spans="1:10" ht="15" x14ac:dyDescent="0.2">
      <c r="A30" s="82"/>
    </row>
    <row r="31" spans="1:10" ht="30.75" customHeight="1" x14ac:dyDescent="0.2">
      <c r="A31" s="301" t="s">
        <v>128</v>
      </c>
      <c r="B31" s="301"/>
      <c r="C31" s="301"/>
      <c r="D31" s="301"/>
      <c r="E31" s="301"/>
      <c r="F31" s="301"/>
      <c r="G31" s="301"/>
      <c r="H31" s="301"/>
      <c r="I31" s="301"/>
      <c r="J31" s="301"/>
    </row>
    <row r="32" spans="1:10" ht="15" x14ac:dyDescent="0.2">
      <c r="A32" s="82"/>
    </row>
    <row r="33" spans="1:10" ht="15" x14ac:dyDescent="0.2">
      <c r="A33" s="306" t="s">
        <v>129</v>
      </c>
      <c r="B33" s="306"/>
      <c r="C33" s="306"/>
      <c r="D33" s="306"/>
      <c r="E33" s="306"/>
    </row>
    <row r="34" spans="1:10" ht="15" x14ac:dyDescent="0.2">
      <c r="A34" s="82"/>
    </row>
    <row r="35" spans="1:10" ht="32.25" customHeight="1" x14ac:dyDescent="0.2">
      <c r="A35" s="301" t="s">
        <v>120</v>
      </c>
      <c r="B35" s="301"/>
      <c r="C35" s="301"/>
      <c r="D35" s="301"/>
      <c r="E35" s="301"/>
      <c r="F35" s="301"/>
      <c r="G35" s="301"/>
      <c r="H35" s="301"/>
      <c r="I35" s="301"/>
      <c r="J35" s="301"/>
    </row>
    <row r="36" spans="1:10" ht="15" x14ac:dyDescent="0.2">
      <c r="A36" s="82"/>
    </row>
    <row r="37" spans="1:10" ht="15.75" x14ac:dyDescent="0.25">
      <c r="A37" s="81" t="s">
        <v>121</v>
      </c>
    </row>
    <row r="38" spans="1:10" ht="15.75" x14ac:dyDescent="0.25">
      <c r="A38" s="81"/>
    </row>
    <row r="39" spans="1:10" ht="47.25" customHeight="1" x14ac:dyDescent="0.2">
      <c r="A39" s="301" t="s">
        <v>130</v>
      </c>
      <c r="B39" s="301"/>
      <c r="C39" s="301"/>
      <c r="D39" s="301"/>
      <c r="E39" s="301"/>
      <c r="F39" s="301"/>
      <c r="G39" s="301"/>
      <c r="H39" s="301"/>
      <c r="I39" s="301"/>
      <c r="J39" s="301"/>
    </row>
    <row r="40" spans="1:10" ht="15" x14ac:dyDescent="0.2">
      <c r="A40" s="82"/>
    </row>
    <row r="41" spans="1:10" ht="15.75" x14ac:dyDescent="0.25">
      <c r="A41" s="81" t="s">
        <v>122</v>
      </c>
    </row>
    <row r="42" spans="1:10" ht="15.75" x14ac:dyDescent="0.25">
      <c r="A42" s="81"/>
    </row>
    <row r="43" spans="1:10" ht="60.75" customHeight="1" x14ac:dyDescent="0.2">
      <c r="A43" s="301" t="s">
        <v>123</v>
      </c>
      <c r="B43" s="301"/>
      <c r="C43" s="301"/>
      <c r="D43" s="301"/>
      <c r="E43" s="301"/>
      <c r="F43" s="301"/>
      <c r="G43" s="301"/>
      <c r="H43" s="301"/>
      <c r="I43" s="301"/>
      <c r="J43" s="301"/>
    </row>
    <row r="44" spans="1:10" ht="15" x14ac:dyDescent="0.2">
      <c r="A44" s="82"/>
    </row>
    <row r="45" spans="1:10" ht="15.75" x14ac:dyDescent="0.25">
      <c r="A45" s="81" t="s">
        <v>124</v>
      </c>
    </row>
    <row r="46" spans="1:10" ht="15" x14ac:dyDescent="0.2">
      <c r="A46" s="82"/>
    </row>
    <row r="47" spans="1:10" ht="45" customHeight="1" x14ac:dyDescent="0.2">
      <c r="A47" s="301" t="s">
        <v>125</v>
      </c>
      <c r="B47" s="301"/>
      <c r="C47" s="301"/>
      <c r="D47" s="301"/>
      <c r="E47" s="301"/>
      <c r="F47" s="301"/>
      <c r="G47" s="301"/>
      <c r="H47" s="301"/>
      <c r="I47" s="301"/>
      <c r="J47" s="301"/>
    </row>
    <row r="48" spans="1:10" ht="15" x14ac:dyDescent="0.2">
      <c r="A48" s="82"/>
    </row>
    <row r="49" spans="1:10" ht="30" customHeight="1" x14ac:dyDescent="0.2">
      <c r="A49" s="301" t="s">
        <v>131</v>
      </c>
      <c r="B49" s="301"/>
      <c r="C49" s="301"/>
      <c r="D49" s="301"/>
      <c r="E49" s="301"/>
      <c r="F49" s="301"/>
      <c r="G49" s="301"/>
      <c r="H49" s="301"/>
      <c r="I49" s="301"/>
      <c r="J49" s="301"/>
    </row>
    <row r="50" spans="1:10" ht="15" x14ac:dyDescent="0.2">
      <c r="A50" s="82"/>
    </row>
    <row r="51" spans="1:10" ht="15" x14ac:dyDescent="0.2">
      <c r="A51" s="82"/>
    </row>
    <row r="52" spans="1:10" ht="15" x14ac:dyDescent="0.2">
      <c r="A52" s="82"/>
    </row>
    <row r="53" spans="1:10" ht="15" x14ac:dyDescent="0.2">
      <c r="A53" s="82"/>
    </row>
    <row r="54" spans="1:10" ht="15" x14ac:dyDescent="0.2">
      <c r="A54" s="95"/>
    </row>
  </sheetData>
  <mergeCells count="24">
    <mergeCell ref="A49:J49"/>
    <mergeCell ref="A1:E1"/>
    <mergeCell ref="A35:J35"/>
    <mergeCell ref="A39:J39"/>
    <mergeCell ref="A43:J43"/>
    <mergeCell ref="A47:J47"/>
    <mergeCell ref="A3:J3"/>
    <mergeCell ref="A29:J29"/>
    <mergeCell ref="F19:F20"/>
    <mergeCell ref="A8:C8"/>
    <mergeCell ref="A33:E33"/>
    <mergeCell ref="A11:J11"/>
    <mergeCell ref="A12:J12"/>
    <mergeCell ref="A19:A20"/>
    <mergeCell ref="B19:B20"/>
    <mergeCell ref="C19:C20"/>
    <mergeCell ref="E19:E20"/>
    <mergeCell ref="A31:J31"/>
    <mergeCell ref="A6:J6"/>
    <mergeCell ref="A10:J10"/>
    <mergeCell ref="A17:B17"/>
    <mergeCell ref="A16:B16"/>
    <mergeCell ref="A14:J14"/>
    <mergeCell ref="A9:F9"/>
  </mergeCells>
  <phoneticPr fontId="5" type="noConversion"/>
  <pageMargins left="0.75" right="0.75" top="1" bottom="1" header="0.5" footer="0.5"/>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CoverContents</vt:lpstr>
      <vt:lpstr>1.Introduction</vt:lpstr>
      <vt:lpstr>2.Summary of NIC rates</vt:lpstr>
      <vt:lpstr>3a. Teachers Statutory Pay</vt:lpstr>
      <vt:lpstr>3b. TeachingStaff</vt:lpstr>
      <vt:lpstr>4.Calc of teachers hourly rate</vt:lpstr>
      <vt:lpstr>4.Unified Reward Support Staf  </vt:lpstr>
      <vt:lpstr>5. NJC Support Staff</vt:lpstr>
      <vt:lpstr>Info Nurs Nurs Regrade 09-10 </vt:lpstr>
      <vt:lpstr>7.National Insurance Rates</vt:lpstr>
      <vt:lpstr>6.HMRC NIC 2018 rates</vt:lpstr>
      <vt:lpstr>'Info Nurs Nurs Regrade 09-10 '!OLE_LINK1</vt:lpstr>
      <vt:lpstr>'Info Nurs Nurs Regrade 09-10 '!OLE_LINK3</vt:lpstr>
      <vt:lpstr>'1.Introduction'!Print_Area</vt:lpstr>
      <vt:lpstr>'2.Summary of NIC rates'!Print_Area</vt:lpstr>
      <vt:lpstr>'3a. Teachers Statutory Pay'!Print_Area</vt:lpstr>
      <vt:lpstr>'3b. TeachingStaff'!Print_Area</vt:lpstr>
      <vt:lpstr>'4.Unified Reward Support Staf  '!Print_Area</vt:lpstr>
      <vt:lpstr>'5. NJC Support Staff'!Print_Area</vt:lpstr>
      <vt:lpstr>'7.National Insurance Rates'!Print_Area</vt:lpstr>
      <vt:lpstr>CoverContents!Print_Area</vt:lpstr>
      <vt:lpstr>'3a. Teachers Statutory Pay'!Print_Titles</vt:lpstr>
      <vt:lpstr>'3b. TeachingStaff'!Print_Titles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Clive Rayner</dc:creator>
  <cp:lastModifiedBy>Support</cp:lastModifiedBy>
  <cp:lastPrinted>2018-05-29T13:51:53Z</cp:lastPrinted>
  <dcterms:created xsi:type="dcterms:W3CDTF">2003-12-12T10:15:56Z</dcterms:created>
  <dcterms:modified xsi:type="dcterms:W3CDTF">2018-06-06T09:43:18Z</dcterms:modified>
</cp:coreProperties>
</file>